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40" windowWidth="24020" windowHeight="13980" activeTab="0"/>
  </bookViews>
  <sheets>
    <sheet name="Sheet1" sheetId="1" r:id="rId1"/>
    <sheet name="Sheet2" sheetId="2" r:id="rId2"/>
    <sheet name="Sheet3" sheetId="3" r:id="rId3"/>
  </sheets>
  <definedNames>
    <definedName name="n">'Sheet1'!#REF!</definedName>
  </definedNames>
  <calcPr fullCalcOnLoad="1"/>
</workbook>
</file>

<file path=xl/sharedStrings.xml><?xml version="1.0" encoding="utf-8"?>
<sst xmlns="http://schemas.openxmlformats.org/spreadsheetml/2006/main" count="271" uniqueCount="63">
  <si>
    <t xml:space="preserve">When sampling, in what is now a c-c study (c-b if use Miettinen notation), the formula is the classic 1959 one, </t>
  </si>
  <si>
    <t>Data from Ayas (personal communication)</t>
  </si>
  <si>
    <t xml:space="preserve"> followed by the number of opportunities after an extended shift,  See below for JH interpretation of opp.</t>
  </si>
  <si>
    <r>
      <t xml:space="preserve">1. If (for the 8 or 38 injuries) we </t>
    </r>
    <r>
      <rPr>
        <sz val="10"/>
        <color indexed="17"/>
        <rFont val="Arial"/>
        <family val="0"/>
      </rPr>
      <t>SAMPLED</t>
    </r>
    <r>
      <rPr>
        <sz val="10"/>
        <rFont val="Arial"/>
        <family val="0"/>
      </rPr>
      <t xml:space="preserve"> the opportunities, and classified them</t>
    </r>
  </si>
  <si>
    <t xml:space="preserve">  give you say the classificication of  5 randomly sampled opportunities</t>
  </si>
  <si>
    <t>not the one for (KNOWN) person time denoms used above</t>
  </si>
  <si>
    <t>Treating each opp as 12 hours, and calling resident at 5 random times to ask extended or not?</t>
  </si>
  <si>
    <t>Manually calculate a worksheet or workbook to get new sample</t>
  </si>
  <si>
    <t>in mac Excel, press appleSign button and = sign simultaneously</t>
  </si>
  <si>
    <t>in Windows, look up manual in help  ( I think its F9 or CTRL + = )</t>
  </si>
  <si>
    <t>(or you may wish to use Epitools or Stata or SAS or R)</t>
  </si>
  <si>
    <t>1. If we added the records (rows) for   the residents who did NOT have an injury,</t>
  </si>
  <si>
    <t xml:space="preserve">   would the calculated Rate ratios and CIs change?</t>
  </si>
  <si>
    <t xml:space="preserve">  according to extended on not, would the calculated Rate ratios and CIs change?</t>
  </si>
  <si>
    <t xml:space="preserve">  of TIME  they worked with sharps.. It does not make sense to think of them</t>
  </si>
  <si>
    <r>
      <t xml:space="preserve">  If you want to work with </t>
    </r>
    <r>
      <rPr>
        <b/>
        <sz val="10"/>
        <color indexed="17"/>
        <rFont val="Arial"/>
        <family val="0"/>
      </rPr>
      <t>SAMPLES</t>
    </r>
    <r>
      <rPr>
        <sz val="10"/>
        <rFont val="Arial"/>
        <family val="0"/>
      </rPr>
      <t xml:space="preserve"> of the opportunities, here is a simulation that will</t>
    </r>
  </si>
  <si>
    <t>5 samples per row .. Alter formulae in cell 113C-120C and 113E-120E to have more/fewer samples per resident</t>
  </si>
  <si>
    <t>a</t>
  </si>
  <si>
    <t>b</t>
  </si>
  <si>
    <t>a*PT0/PT</t>
  </si>
  <si>
    <t>b*PT0/PT</t>
  </si>
  <si>
    <t xml:space="preserve">PT = n.opps * 12 hours, so 12 hours cancels in each </t>
  </si>
  <si>
    <t xml:space="preserve">  but probably was not used because it is difficult to recall when filling in the survey some weeks after..</t>
  </si>
  <si>
    <t xml:space="preserve">  The issue of sampling (and efficiency) is somewhat cogent if the records were</t>
  </si>
  <si>
    <t xml:space="preserve">  as straight 'no. of procedures' denominators, when 1 procedure might take 20 seconds</t>
  </si>
  <si>
    <t xml:space="preserve">  and another 20 minutes or 2 hours.. PERSON-TIME would be a better measure</t>
  </si>
  <si>
    <t xml:space="preserve">  all on paper and required a considerable amount of verification and checking.. </t>
  </si>
  <si>
    <t xml:space="preserve">  (change the function to have fewer or more samples)</t>
  </si>
  <si>
    <t>jh 2011.10.04</t>
  </si>
  <si>
    <t xml:space="preserve">  JH prefers to think of the numbers of opportunities as proportional to the amounts</t>
  </si>
  <si>
    <t xml:space="preserve"> and finally the number of opportunities after a non-extended shift.</t>
  </si>
  <si>
    <t xml:space="preserve">For the Occ health ones (Word file-I had to cut and paste from SAS), they are arranged in rows by subject: </t>
  </si>
  <si>
    <t xml:space="preserve">I did these very quickly and had to do a lot of cutting and pasting/deleting. </t>
  </si>
  <si>
    <t>Please check to make sure I didn't make any errors prior to distributing to your class.</t>
  </si>
  <si>
    <t xml:space="preserve"> followed by the number after a non-extended shift, </t>
  </si>
  <si>
    <t xml:space="preserve">JH has consolidated into these into one file and has included some of the formulae.. leaving the rest for you to complete. </t>
  </si>
  <si>
    <t>jh 2007-01-12</t>
  </si>
  <si>
    <t>Person</t>
  </si>
  <si>
    <t>#injuriespostcall</t>
  </si>
  <si>
    <t>#opportunitiespostcall</t>
  </si>
  <si>
    <t>#injuries notpost call</t>
  </si>
  <si>
    <t>#opportunitiesnot post call</t>
  </si>
  <si>
    <t>Sum</t>
  </si>
  <si>
    <t>ad/n</t>
  </si>
  <si>
    <t>bc/n</t>
  </si>
  <si>
    <t>OH cases</t>
  </si>
  <si>
    <t>ratio</t>
  </si>
  <si>
    <t>crude</t>
  </si>
  <si>
    <t>V[a]</t>
  </si>
  <si>
    <t>E[a]</t>
  </si>
  <si>
    <t>chi</t>
  </si>
  <si>
    <t>lo</t>
  </si>
  <si>
    <t>hi</t>
  </si>
  <si>
    <t>.</t>
  </si>
  <si>
    <t>Hi Dr. Hanley,</t>
  </si>
  <si>
    <t>Thanks  najib ayas</t>
  </si>
  <si>
    <t>Here are the two spreadsheets you wanted.</t>
  </si>
  <si>
    <t xml:space="preserve"> The EXCEL file is for the ICU incidents from Table 3 and should be self-explanatory.</t>
  </si>
  <si>
    <t xml:space="preserve"> the first number being the number of injuries after an extended shift,</t>
  </si>
  <si>
    <t>3rd row of Table 3 (Injuries in the ICU)</t>
  </si>
  <si>
    <t>2nd row of Table 3 (Injuries reported to OH) 38 injuries in 37 persons</t>
  </si>
  <si>
    <t xml:space="preserve">QUESTIONS posed by JH </t>
  </si>
  <si>
    <t>NOTES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</si>
</sst>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sz val="8"/>
      <color indexed="12"/>
      <name val="Courier"/>
      <family val="0"/>
    </font>
    <font>
      <sz val="10"/>
      <color indexed="17"/>
      <name val="Arial"/>
      <family val="0"/>
    </font>
    <font>
      <b/>
      <sz val="10"/>
      <color indexed="17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zoomScale="125" zoomScaleNormal="125" workbookViewId="0" topLeftCell="A89">
      <selection activeCell="A126" sqref="A126"/>
    </sheetView>
  </sheetViews>
  <sheetFormatPr defaultColWidth="11.421875" defaultRowHeight="12.75"/>
  <cols>
    <col min="1" max="1" width="8.8515625" style="0" customWidth="1"/>
    <col min="2" max="2" width="16.28125" style="0" customWidth="1"/>
    <col min="3" max="3" width="17.421875" style="0" customWidth="1"/>
    <col min="4" max="4" width="14.7109375" style="0" customWidth="1"/>
    <col min="5" max="5" width="15.421875" style="0" customWidth="1"/>
    <col min="6" max="16384" width="8.8515625" style="0" customWidth="1"/>
  </cols>
  <sheetData>
    <row r="1" spans="1:4" ht="12">
      <c r="A1" t="s">
        <v>54</v>
      </c>
      <c r="D1" s="26" t="s">
        <v>1</v>
      </c>
    </row>
    <row r="2" ht="12">
      <c r="A2" t="s">
        <v>56</v>
      </c>
    </row>
    <row r="4" ht="12">
      <c r="A4" t="s">
        <v>57</v>
      </c>
    </row>
    <row r="6" ht="12">
      <c r="A6" t="s">
        <v>31</v>
      </c>
    </row>
    <row r="8" ht="12">
      <c r="A8" t="s">
        <v>58</v>
      </c>
    </row>
    <row r="9" ht="12">
      <c r="A9" t="s">
        <v>34</v>
      </c>
    </row>
    <row r="10" ht="12">
      <c r="A10" t="s">
        <v>2</v>
      </c>
    </row>
    <row r="11" ht="12">
      <c r="A11" t="s">
        <v>30</v>
      </c>
    </row>
    <row r="13" ht="12">
      <c r="A13" s="8" t="s">
        <v>35</v>
      </c>
    </row>
    <row r="14" ht="12">
      <c r="A14" s="8" t="s">
        <v>10</v>
      </c>
    </row>
    <row r="16" ht="12">
      <c r="A16" t="s">
        <v>32</v>
      </c>
    </row>
    <row r="17" ht="12">
      <c r="A17" t="s">
        <v>33</v>
      </c>
    </row>
    <row r="19" ht="12">
      <c r="A19" t="s">
        <v>55</v>
      </c>
    </row>
    <row r="21" spans="1:7" ht="12">
      <c r="A21" s="8" t="s">
        <v>59</v>
      </c>
      <c r="G21" t="s">
        <v>21</v>
      </c>
    </row>
    <row r="22" spans="2:4" ht="12">
      <c r="B22" s="3" t="s">
        <v>17</v>
      </c>
      <c r="D22" s="3" t="s">
        <v>18</v>
      </c>
    </row>
    <row r="23" spans="1:12" ht="12">
      <c r="A23" t="s">
        <v>37</v>
      </c>
      <c r="B23" t="s">
        <v>38</v>
      </c>
      <c r="C23" t="s">
        <v>39</v>
      </c>
      <c r="D23" t="s">
        <v>40</v>
      </c>
      <c r="E23" t="s">
        <v>41</v>
      </c>
      <c r="G23" s="1" t="s">
        <v>19</v>
      </c>
      <c r="H23" s="1" t="s">
        <v>20</v>
      </c>
      <c r="I23" s="1"/>
      <c r="J23" s="1"/>
      <c r="K23" s="1" t="s">
        <v>49</v>
      </c>
      <c r="L23" s="1" t="s">
        <v>48</v>
      </c>
    </row>
    <row r="24" spans="1:12" ht="12">
      <c r="A24" s="7">
        <v>1</v>
      </c>
      <c r="B24" s="7">
        <v>1</v>
      </c>
      <c r="C24" s="7">
        <v>24</v>
      </c>
      <c r="D24" s="7">
        <v>0</v>
      </c>
      <c r="E24" s="7">
        <v>48</v>
      </c>
      <c r="G24" s="17">
        <f>B24*E24/(C24+E24)</f>
        <v>0.6666666666666666</v>
      </c>
      <c r="H24" s="18">
        <f>C24*D24/(C24+E24)</f>
        <v>0</v>
      </c>
      <c r="I24" s="18"/>
      <c r="J24" s="18"/>
      <c r="K24" s="18">
        <f>C24/(C24+E24)</f>
        <v>0.3333333333333333</v>
      </c>
      <c r="L24" s="19" t="s">
        <v>53</v>
      </c>
    </row>
    <row r="25" spans="1:12" ht="12">
      <c r="A25" s="7">
        <v>2</v>
      </c>
      <c r="B25" s="7">
        <v>0</v>
      </c>
      <c r="C25" s="7">
        <v>10</v>
      </c>
      <c r="D25" s="7">
        <v>1</v>
      </c>
      <c r="E25" s="7">
        <v>14</v>
      </c>
      <c r="G25" s="20" t="s">
        <v>53</v>
      </c>
      <c r="H25" s="21" t="s">
        <v>53</v>
      </c>
      <c r="I25" s="21"/>
      <c r="J25" s="21"/>
      <c r="K25" s="21" t="s">
        <v>53</v>
      </c>
      <c r="L25" s="22" t="s">
        <v>53</v>
      </c>
    </row>
    <row r="26" spans="1:12" ht="12">
      <c r="A26" s="7">
        <v>3</v>
      </c>
      <c r="B26" s="7">
        <v>1</v>
      </c>
      <c r="C26" s="7">
        <v>17</v>
      </c>
      <c r="D26" s="7">
        <v>0</v>
      </c>
      <c r="E26" s="7">
        <v>32</v>
      </c>
      <c r="G26" s="20" t="s">
        <v>53</v>
      </c>
      <c r="H26" s="21" t="s">
        <v>53</v>
      </c>
      <c r="I26" s="21"/>
      <c r="J26" s="21"/>
      <c r="K26" s="21" t="s">
        <v>53</v>
      </c>
      <c r="L26" s="22" t="s">
        <v>53</v>
      </c>
    </row>
    <row r="27" spans="1:12" ht="12">
      <c r="A27" s="7">
        <v>4</v>
      </c>
      <c r="B27" s="7">
        <v>0</v>
      </c>
      <c r="C27" s="7">
        <v>7</v>
      </c>
      <c r="D27" s="7">
        <v>1</v>
      </c>
      <c r="E27" s="7">
        <v>16</v>
      </c>
      <c r="G27" s="20" t="s">
        <v>53</v>
      </c>
      <c r="H27" s="21" t="s">
        <v>53</v>
      </c>
      <c r="I27" s="21"/>
      <c r="J27" s="21"/>
      <c r="K27" s="21" t="s">
        <v>53</v>
      </c>
      <c r="L27" s="22" t="s">
        <v>53</v>
      </c>
    </row>
    <row r="28" spans="1:12" ht="12">
      <c r="A28" s="7">
        <v>5</v>
      </c>
      <c r="B28" s="7">
        <v>1</v>
      </c>
      <c r="C28" s="7">
        <v>10</v>
      </c>
      <c r="D28" s="7">
        <v>0</v>
      </c>
      <c r="E28" s="7">
        <v>15</v>
      </c>
      <c r="G28" s="20" t="s">
        <v>53</v>
      </c>
      <c r="H28" s="21" t="s">
        <v>53</v>
      </c>
      <c r="I28" s="21"/>
      <c r="J28" s="21"/>
      <c r="K28" s="21" t="s">
        <v>53</v>
      </c>
      <c r="L28" s="22" t="s">
        <v>53</v>
      </c>
    </row>
    <row r="29" spans="1:12" ht="12">
      <c r="A29" s="7">
        <v>6</v>
      </c>
      <c r="B29" s="7">
        <v>0</v>
      </c>
      <c r="C29" s="7">
        <v>10</v>
      </c>
      <c r="D29" s="7">
        <v>1</v>
      </c>
      <c r="E29" s="7">
        <v>16</v>
      </c>
      <c r="G29" s="20" t="s">
        <v>53</v>
      </c>
      <c r="H29" s="21" t="s">
        <v>53</v>
      </c>
      <c r="I29" s="21"/>
      <c r="J29" s="21"/>
      <c r="K29" s="21" t="s">
        <v>53</v>
      </c>
      <c r="L29" s="22" t="s">
        <v>53</v>
      </c>
    </row>
    <row r="30" spans="1:12" ht="12">
      <c r="A30" s="7">
        <v>7</v>
      </c>
      <c r="B30" s="7">
        <v>0</v>
      </c>
      <c r="C30" s="7">
        <v>7</v>
      </c>
      <c r="D30" s="7">
        <v>1</v>
      </c>
      <c r="E30" s="7">
        <v>18</v>
      </c>
      <c r="G30" s="20" t="s">
        <v>53</v>
      </c>
      <c r="H30" s="21" t="s">
        <v>53</v>
      </c>
      <c r="I30" s="21"/>
      <c r="J30" s="21"/>
      <c r="K30" s="21" t="s">
        <v>53</v>
      </c>
      <c r="L30" s="22" t="s">
        <v>53</v>
      </c>
    </row>
    <row r="31" spans="1:12" ht="12.75" thickBot="1">
      <c r="A31" s="9">
        <v>8</v>
      </c>
      <c r="B31" s="9">
        <v>1</v>
      </c>
      <c r="C31" s="9">
        <v>8</v>
      </c>
      <c r="D31" s="9">
        <v>0</v>
      </c>
      <c r="E31" s="9">
        <v>16</v>
      </c>
      <c r="F31" s="2"/>
      <c r="G31" s="23" t="s">
        <v>53</v>
      </c>
      <c r="H31" s="24" t="s">
        <v>53</v>
      </c>
      <c r="I31" s="24"/>
      <c r="J31" s="24"/>
      <c r="K31" s="24" t="s">
        <v>53</v>
      </c>
      <c r="L31" s="25" t="s">
        <v>53</v>
      </c>
    </row>
    <row r="32" spans="1:12" ht="12.75" thickTop="1">
      <c r="A32" t="s">
        <v>42</v>
      </c>
      <c r="B32">
        <f>SUM(B24:B31)</f>
        <v>4</v>
      </c>
      <c r="C32">
        <f>SUM(C24:C31)</f>
        <v>93</v>
      </c>
      <c r="D32">
        <f>SUM(D24:D31)</f>
        <v>4</v>
      </c>
      <c r="E32">
        <f>SUM(E24:E31)</f>
        <v>175</v>
      </c>
      <c r="G32" s="7">
        <f>SUM(G24:G31)</f>
        <v>0.6666666666666666</v>
      </c>
      <c r="H32" s="7">
        <f>SUM(H24:H31)</f>
        <v>0</v>
      </c>
      <c r="I32" s="7">
        <f>B32*E32/(C32*D32)</f>
        <v>1.881720430107527</v>
      </c>
      <c r="J32" s="7"/>
      <c r="K32" s="7">
        <f>SUM(K24:K31)</f>
        <v>0.3333333333333333</v>
      </c>
      <c r="L32" s="7">
        <f>SUM(L24:L31)</f>
        <v>0</v>
      </c>
    </row>
    <row r="33" spans="6:12" ht="12">
      <c r="F33" s="3" t="s">
        <v>46</v>
      </c>
      <c r="G33" s="7" t="e">
        <f>G32/H32</f>
        <v>#DIV/0!</v>
      </c>
      <c r="H33" s="7"/>
      <c r="I33" s="7" t="s">
        <v>47</v>
      </c>
      <c r="J33" s="15" t="s">
        <v>50</v>
      </c>
      <c r="K33" s="16" t="e">
        <f>SQRT((B32-K32)^2/L32)</f>
        <v>#DIV/0!</v>
      </c>
      <c r="L33" s="7"/>
    </row>
    <row r="34" spans="2:13" ht="12">
      <c r="B34" t="s">
        <v>45</v>
      </c>
      <c r="J34" s="3" t="s">
        <v>51</v>
      </c>
      <c r="K34" t="e">
        <f>G33^(1-1.96/K33)</f>
        <v>#DIV/0!</v>
      </c>
      <c r="L34" t="e">
        <f>G33^(1+1.96/K33)</f>
        <v>#DIV/0!</v>
      </c>
      <c r="M34" t="s">
        <v>52</v>
      </c>
    </row>
    <row r="35" ht="12">
      <c r="J35" s="3"/>
    </row>
    <row r="36" spans="1:10" ht="12">
      <c r="A36" s="8" t="s">
        <v>60</v>
      </c>
      <c r="J36" s="3"/>
    </row>
    <row r="38" ht="12">
      <c r="A38" s="3" t="s">
        <v>37</v>
      </c>
    </row>
    <row r="39" spans="1:12" ht="12">
      <c r="A39" s="10">
        <v>1</v>
      </c>
      <c r="B39" s="10">
        <v>1</v>
      </c>
      <c r="C39" s="10">
        <v>0</v>
      </c>
      <c r="D39" s="10">
        <v>26</v>
      </c>
      <c r="E39" s="10">
        <v>50</v>
      </c>
      <c r="G39" s="1">
        <f>B39*E39/(D39+E39)</f>
        <v>0.6578947368421053</v>
      </c>
      <c r="H39" s="1">
        <f>C39*D39/(D39+E39)</f>
        <v>0</v>
      </c>
      <c r="K39">
        <f>D39/(D39+E39)</f>
        <v>0.34210526315789475</v>
      </c>
      <c r="L39" t="s">
        <v>53</v>
      </c>
    </row>
    <row r="40" spans="1:12" ht="12">
      <c r="A40" s="10">
        <v>2</v>
      </c>
      <c r="B40" s="10">
        <v>1</v>
      </c>
      <c r="C40" s="10">
        <v>0</v>
      </c>
      <c r="D40" s="10">
        <v>56</v>
      </c>
      <c r="E40" s="10">
        <v>111</v>
      </c>
      <c r="G40" s="1" t="s">
        <v>53</v>
      </c>
      <c r="H40" s="1" t="s">
        <v>53</v>
      </c>
      <c r="K40" t="s">
        <v>53</v>
      </c>
      <c r="L40" t="s">
        <v>53</v>
      </c>
    </row>
    <row r="41" spans="1:12" ht="12">
      <c r="A41" s="10">
        <v>3</v>
      </c>
      <c r="B41" s="10">
        <v>1</v>
      </c>
      <c r="C41" s="10">
        <v>0</v>
      </c>
      <c r="D41" s="10">
        <v>6</v>
      </c>
      <c r="E41" s="10">
        <v>18</v>
      </c>
      <c r="G41" s="1" t="s">
        <v>53</v>
      </c>
      <c r="H41" s="1" t="s">
        <v>53</v>
      </c>
      <c r="K41" t="s">
        <v>53</v>
      </c>
      <c r="L41" t="s">
        <v>53</v>
      </c>
    </row>
    <row r="42" spans="1:12" ht="12">
      <c r="A42" s="10">
        <v>4</v>
      </c>
      <c r="B42" s="10">
        <v>0</v>
      </c>
      <c r="C42" s="10">
        <v>1</v>
      </c>
      <c r="D42" s="10">
        <v>46</v>
      </c>
      <c r="E42" s="10">
        <v>109</v>
      </c>
      <c r="G42" s="1" t="s">
        <v>53</v>
      </c>
      <c r="H42" s="1" t="s">
        <v>53</v>
      </c>
      <c r="K42" t="s">
        <v>53</v>
      </c>
      <c r="L42" t="s">
        <v>53</v>
      </c>
    </row>
    <row r="43" spans="1:12" ht="12">
      <c r="A43" s="10">
        <v>5</v>
      </c>
      <c r="B43" s="10">
        <v>1</v>
      </c>
      <c r="C43" s="10">
        <v>0</v>
      </c>
      <c r="D43" s="10">
        <v>29</v>
      </c>
      <c r="E43" s="10">
        <v>63</v>
      </c>
      <c r="G43" s="1" t="s">
        <v>53</v>
      </c>
      <c r="H43" s="1" t="s">
        <v>53</v>
      </c>
      <c r="K43" t="s">
        <v>53</v>
      </c>
      <c r="L43" t="s">
        <v>53</v>
      </c>
    </row>
    <row r="44" spans="1:12" ht="12">
      <c r="A44" s="10">
        <v>6</v>
      </c>
      <c r="B44" s="10">
        <v>0</v>
      </c>
      <c r="C44" s="10">
        <v>1</v>
      </c>
      <c r="D44" s="10">
        <v>18</v>
      </c>
      <c r="E44" s="10">
        <v>77</v>
      </c>
      <c r="G44" s="1" t="s">
        <v>53</v>
      </c>
      <c r="H44" s="1" t="s">
        <v>53</v>
      </c>
      <c r="K44" t="s">
        <v>53</v>
      </c>
      <c r="L44" t="s">
        <v>53</v>
      </c>
    </row>
    <row r="45" spans="1:12" ht="12">
      <c r="A45" s="10">
        <v>7</v>
      </c>
      <c r="B45" s="10">
        <v>1</v>
      </c>
      <c r="C45" s="10">
        <v>0</v>
      </c>
      <c r="D45" s="10">
        <v>7</v>
      </c>
      <c r="E45" s="10">
        <v>21</v>
      </c>
      <c r="G45" s="1" t="s">
        <v>53</v>
      </c>
      <c r="H45" s="1" t="s">
        <v>53</v>
      </c>
      <c r="K45" t="s">
        <v>53</v>
      </c>
      <c r="L45" t="s">
        <v>53</v>
      </c>
    </row>
    <row r="46" spans="1:12" ht="12">
      <c r="A46" s="10">
        <v>8</v>
      </c>
      <c r="B46" s="10">
        <v>1</v>
      </c>
      <c r="C46" s="10">
        <v>0</v>
      </c>
      <c r="D46" s="10">
        <v>13</v>
      </c>
      <c r="E46" s="10">
        <v>35</v>
      </c>
      <c r="G46" s="1" t="s">
        <v>53</v>
      </c>
      <c r="H46" s="1" t="s">
        <v>53</v>
      </c>
      <c r="K46" t="s">
        <v>53</v>
      </c>
      <c r="L46" t="s">
        <v>53</v>
      </c>
    </row>
    <row r="47" spans="1:12" ht="12">
      <c r="A47" s="10">
        <v>9</v>
      </c>
      <c r="B47" s="10">
        <v>0</v>
      </c>
      <c r="C47" s="10">
        <v>1</v>
      </c>
      <c r="D47" s="10">
        <v>26</v>
      </c>
      <c r="E47" s="10">
        <v>73</v>
      </c>
      <c r="G47" s="1" t="s">
        <v>53</v>
      </c>
      <c r="H47" s="1" t="s">
        <v>53</v>
      </c>
      <c r="K47" t="s">
        <v>53</v>
      </c>
      <c r="L47" t="s">
        <v>53</v>
      </c>
    </row>
    <row r="48" spans="1:12" ht="12">
      <c r="A48" s="10">
        <v>10</v>
      </c>
      <c r="B48" s="10">
        <v>0</v>
      </c>
      <c r="C48" s="10">
        <v>1</v>
      </c>
      <c r="D48" s="10">
        <v>8</v>
      </c>
      <c r="E48" s="10">
        <v>16</v>
      </c>
      <c r="G48" s="1" t="s">
        <v>53</v>
      </c>
      <c r="H48" s="1" t="s">
        <v>53</v>
      </c>
      <c r="K48" t="s">
        <v>53</v>
      </c>
      <c r="L48" t="s">
        <v>53</v>
      </c>
    </row>
    <row r="49" spans="1:12" ht="12">
      <c r="A49" s="10">
        <v>11</v>
      </c>
      <c r="B49" s="10">
        <v>1</v>
      </c>
      <c r="C49" s="10">
        <v>0</v>
      </c>
      <c r="D49" s="10">
        <v>14</v>
      </c>
      <c r="E49" s="10">
        <v>36</v>
      </c>
      <c r="G49" s="1" t="s">
        <v>53</v>
      </c>
      <c r="H49" s="1" t="s">
        <v>53</v>
      </c>
      <c r="K49" t="s">
        <v>53</v>
      </c>
      <c r="L49" t="s">
        <v>53</v>
      </c>
    </row>
    <row r="50" spans="1:12" ht="12">
      <c r="A50" s="10">
        <v>12</v>
      </c>
      <c r="B50" s="10">
        <v>0</v>
      </c>
      <c r="C50" s="10">
        <v>1</v>
      </c>
      <c r="D50" s="10">
        <v>30</v>
      </c>
      <c r="E50" s="10">
        <v>95</v>
      </c>
      <c r="G50" s="1" t="s">
        <v>53</v>
      </c>
      <c r="H50" s="1" t="s">
        <v>53</v>
      </c>
      <c r="K50" t="s">
        <v>53</v>
      </c>
      <c r="L50" t="s">
        <v>53</v>
      </c>
    </row>
    <row r="51" spans="1:12" ht="12">
      <c r="A51" s="10">
        <v>13</v>
      </c>
      <c r="B51" s="10">
        <v>0</v>
      </c>
      <c r="C51" s="10">
        <v>1</v>
      </c>
      <c r="D51" s="10">
        <v>35</v>
      </c>
      <c r="E51" s="10">
        <v>81</v>
      </c>
      <c r="G51" s="1" t="s">
        <v>53</v>
      </c>
      <c r="H51" s="1" t="s">
        <v>53</v>
      </c>
      <c r="K51" t="s">
        <v>53</v>
      </c>
      <c r="L51" t="s">
        <v>53</v>
      </c>
    </row>
    <row r="52" spans="1:12" ht="12">
      <c r="A52" s="10">
        <v>14</v>
      </c>
      <c r="B52" s="10">
        <v>1</v>
      </c>
      <c r="C52" s="10">
        <v>0</v>
      </c>
      <c r="D52" s="10">
        <v>17</v>
      </c>
      <c r="E52" s="10">
        <v>32</v>
      </c>
      <c r="G52" s="1" t="s">
        <v>53</v>
      </c>
      <c r="H52" s="1" t="s">
        <v>53</v>
      </c>
      <c r="K52" t="s">
        <v>53</v>
      </c>
      <c r="L52" t="s">
        <v>53</v>
      </c>
    </row>
    <row r="53" spans="1:12" ht="12">
      <c r="A53" s="10">
        <v>15</v>
      </c>
      <c r="B53" s="10">
        <v>0</v>
      </c>
      <c r="C53" s="10">
        <v>1</v>
      </c>
      <c r="D53" s="10">
        <v>25</v>
      </c>
      <c r="E53" s="10">
        <v>42</v>
      </c>
      <c r="G53" s="1" t="s">
        <v>53</v>
      </c>
      <c r="H53" s="1" t="s">
        <v>53</v>
      </c>
      <c r="K53" t="s">
        <v>53</v>
      </c>
      <c r="L53" t="s">
        <v>53</v>
      </c>
    </row>
    <row r="54" spans="1:12" ht="12">
      <c r="A54" s="10">
        <v>16</v>
      </c>
      <c r="B54" s="10">
        <v>0</v>
      </c>
      <c r="C54" s="10">
        <v>1</v>
      </c>
      <c r="D54" s="10">
        <v>14</v>
      </c>
      <c r="E54" s="10">
        <v>33</v>
      </c>
      <c r="G54" s="1" t="s">
        <v>53</v>
      </c>
      <c r="H54" s="1" t="s">
        <v>53</v>
      </c>
      <c r="K54" t="s">
        <v>53</v>
      </c>
      <c r="L54" t="s">
        <v>53</v>
      </c>
    </row>
    <row r="55" spans="1:12" ht="12">
      <c r="A55" s="10">
        <v>17</v>
      </c>
      <c r="B55" s="10">
        <v>1</v>
      </c>
      <c r="C55" s="10">
        <v>0</v>
      </c>
      <c r="D55" s="10">
        <v>10</v>
      </c>
      <c r="E55" s="10">
        <v>15</v>
      </c>
      <c r="G55" s="1" t="s">
        <v>53</v>
      </c>
      <c r="H55" s="1" t="s">
        <v>53</v>
      </c>
      <c r="K55" t="s">
        <v>53</v>
      </c>
      <c r="L55" t="s">
        <v>53</v>
      </c>
    </row>
    <row r="56" spans="1:12" ht="12">
      <c r="A56" s="10">
        <v>18</v>
      </c>
      <c r="B56" s="10">
        <v>1</v>
      </c>
      <c r="C56" s="10">
        <v>0</v>
      </c>
      <c r="D56" s="10">
        <v>7</v>
      </c>
      <c r="E56" s="10">
        <v>17</v>
      </c>
      <c r="G56" s="1" t="s">
        <v>53</v>
      </c>
      <c r="H56" s="1" t="s">
        <v>53</v>
      </c>
      <c r="K56" t="s">
        <v>53</v>
      </c>
      <c r="L56" t="s">
        <v>53</v>
      </c>
    </row>
    <row r="57" spans="1:12" ht="12">
      <c r="A57" s="10">
        <v>19</v>
      </c>
      <c r="B57" s="10">
        <v>0</v>
      </c>
      <c r="C57" s="10">
        <v>1</v>
      </c>
      <c r="D57" s="10">
        <v>29</v>
      </c>
      <c r="E57" s="10">
        <v>46</v>
      </c>
      <c r="G57" s="1" t="s">
        <v>53</v>
      </c>
      <c r="H57" s="1" t="s">
        <v>53</v>
      </c>
      <c r="K57" t="s">
        <v>53</v>
      </c>
      <c r="L57" t="s">
        <v>53</v>
      </c>
    </row>
    <row r="58" spans="1:12" ht="12">
      <c r="A58" s="10">
        <v>20</v>
      </c>
      <c r="B58" s="10">
        <v>0</v>
      </c>
      <c r="C58" s="10">
        <v>1</v>
      </c>
      <c r="D58" s="10">
        <v>82</v>
      </c>
      <c r="E58" s="10">
        <v>160</v>
      </c>
      <c r="G58" s="1" t="s">
        <v>53</v>
      </c>
      <c r="H58" s="1" t="s">
        <v>53</v>
      </c>
      <c r="K58" t="s">
        <v>53</v>
      </c>
      <c r="L58" t="s">
        <v>53</v>
      </c>
    </row>
    <row r="59" spans="1:12" ht="12">
      <c r="A59" s="10">
        <v>21</v>
      </c>
      <c r="B59" s="10">
        <v>0</v>
      </c>
      <c r="C59" s="10">
        <v>1</v>
      </c>
      <c r="D59" s="10">
        <v>26</v>
      </c>
      <c r="E59" s="10">
        <v>42</v>
      </c>
      <c r="G59" s="1" t="s">
        <v>53</v>
      </c>
      <c r="H59" s="1" t="s">
        <v>53</v>
      </c>
      <c r="K59" t="s">
        <v>53</v>
      </c>
      <c r="L59" t="s">
        <v>53</v>
      </c>
    </row>
    <row r="60" spans="1:12" ht="12">
      <c r="A60" s="10">
        <v>22</v>
      </c>
      <c r="B60" s="10">
        <v>1</v>
      </c>
      <c r="C60" s="10">
        <v>0</v>
      </c>
      <c r="D60" s="10">
        <v>38</v>
      </c>
      <c r="E60" s="10">
        <v>83</v>
      </c>
      <c r="G60" s="1" t="s">
        <v>53</v>
      </c>
      <c r="H60" s="1" t="s">
        <v>53</v>
      </c>
      <c r="K60" t="s">
        <v>53</v>
      </c>
      <c r="L60" t="s">
        <v>53</v>
      </c>
    </row>
    <row r="61" spans="1:12" ht="12">
      <c r="A61" s="10">
        <v>23</v>
      </c>
      <c r="B61" s="10">
        <v>0</v>
      </c>
      <c r="C61" s="10">
        <v>1</v>
      </c>
      <c r="D61" s="10">
        <v>20</v>
      </c>
      <c r="E61" s="10">
        <v>64</v>
      </c>
      <c r="G61" s="1" t="s">
        <v>53</v>
      </c>
      <c r="H61" s="1" t="s">
        <v>53</v>
      </c>
      <c r="K61" t="s">
        <v>53</v>
      </c>
      <c r="L61" t="s">
        <v>53</v>
      </c>
    </row>
    <row r="62" spans="1:12" ht="12">
      <c r="A62" s="10">
        <v>24</v>
      </c>
      <c r="B62" s="10">
        <v>0</v>
      </c>
      <c r="C62" s="10">
        <v>1</v>
      </c>
      <c r="D62" s="10">
        <v>7</v>
      </c>
      <c r="E62" s="10">
        <v>18</v>
      </c>
      <c r="G62" s="1" t="s">
        <v>53</v>
      </c>
      <c r="H62" s="1" t="s">
        <v>53</v>
      </c>
      <c r="K62" t="s">
        <v>53</v>
      </c>
      <c r="L62" t="s">
        <v>53</v>
      </c>
    </row>
    <row r="63" spans="1:12" ht="12">
      <c r="A63" s="10">
        <v>25</v>
      </c>
      <c r="B63" s="10">
        <v>0</v>
      </c>
      <c r="C63" s="10">
        <v>1</v>
      </c>
      <c r="D63" s="10">
        <v>23</v>
      </c>
      <c r="E63" s="10">
        <v>49</v>
      </c>
      <c r="G63" s="1" t="s">
        <v>53</v>
      </c>
      <c r="H63" s="1" t="s">
        <v>53</v>
      </c>
      <c r="K63" t="s">
        <v>53</v>
      </c>
      <c r="L63" t="s">
        <v>53</v>
      </c>
    </row>
    <row r="64" spans="1:12" ht="12">
      <c r="A64" s="10">
        <v>26</v>
      </c>
      <c r="B64" s="10">
        <v>1</v>
      </c>
      <c r="C64" s="10">
        <v>0</v>
      </c>
      <c r="D64" s="10">
        <v>26</v>
      </c>
      <c r="E64" s="10">
        <v>52</v>
      </c>
      <c r="G64" s="1" t="s">
        <v>53</v>
      </c>
      <c r="H64" s="1" t="s">
        <v>53</v>
      </c>
      <c r="K64" t="s">
        <v>53</v>
      </c>
      <c r="L64" t="s">
        <v>53</v>
      </c>
    </row>
    <row r="65" spans="1:12" ht="12">
      <c r="A65" s="10">
        <v>27</v>
      </c>
      <c r="B65" s="10">
        <v>0</v>
      </c>
      <c r="C65" s="10">
        <v>1</v>
      </c>
      <c r="D65" s="10">
        <v>8</v>
      </c>
      <c r="E65" s="10">
        <v>20</v>
      </c>
      <c r="G65" s="1" t="s">
        <v>53</v>
      </c>
      <c r="H65" s="1" t="s">
        <v>53</v>
      </c>
      <c r="K65" t="s">
        <v>53</v>
      </c>
      <c r="L65" t="s">
        <v>53</v>
      </c>
    </row>
    <row r="66" spans="1:12" ht="12">
      <c r="A66" s="10">
        <v>28</v>
      </c>
      <c r="B66" s="10">
        <v>0</v>
      </c>
      <c r="C66" s="10">
        <v>1</v>
      </c>
      <c r="D66" s="10">
        <v>1</v>
      </c>
      <c r="E66" s="10">
        <v>23</v>
      </c>
      <c r="G66" s="1" t="s">
        <v>53</v>
      </c>
      <c r="H66" s="1" t="s">
        <v>53</v>
      </c>
      <c r="K66" t="s">
        <v>53</v>
      </c>
      <c r="L66" t="s">
        <v>53</v>
      </c>
    </row>
    <row r="67" spans="1:12" ht="12">
      <c r="A67" s="10">
        <v>29</v>
      </c>
      <c r="B67" s="10">
        <v>1</v>
      </c>
      <c r="C67" s="10">
        <v>0</v>
      </c>
      <c r="D67" s="10">
        <v>12</v>
      </c>
      <c r="E67" s="10">
        <v>32</v>
      </c>
      <c r="G67" s="1" t="s">
        <v>53</v>
      </c>
      <c r="H67" s="1" t="s">
        <v>53</v>
      </c>
      <c r="K67" t="s">
        <v>53</v>
      </c>
      <c r="L67" t="s">
        <v>53</v>
      </c>
    </row>
    <row r="68" spans="1:12" ht="12">
      <c r="A68" s="10">
        <v>30</v>
      </c>
      <c r="B68" s="10">
        <v>0</v>
      </c>
      <c r="C68" s="10">
        <v>1</v>
      </c>
      <c r="D68" s="10">
        <v>10</v>
      </c>
      <c r="E68" s="10">
        <v>39</v>
      </c>
      <c r="G68" s="1" t="s">
        <v>53</v>
      </c>
      <c r="H68" s="1" t="s">
        <v>53</v>
      </c>
      <c r="K68" t="s">
        <v>53</v>
      </c>
      <c r="L68" t="s">
        <v>53</v>
      </c>
    </row>
    <row r="69" spans="1:12" ht="12">
      <c r="A69" s="10">
        <v>31</v>
      </c>
      <c r="B69" s="10">
        <v>0</v>
      </c>
      <c r="C69" s="10">
        <v>1</v>
      </c>
      <c r="D69" s="10">
        <v>29</v>
      </c>
      <c r="E69" s="10">
        <v>63</v>
      </c>
      <c r="G69" s="1" t="s">
        <v>53</v>
      </c>
      <c r="H69" s="1" t="s">
        <v>53</v>
      </c>
      <c r="K69" t="s">
        <v>53</v>
      </c>
      <c r="L69" t="s">
        <v>53</v>
      </c>
    </row>
    <row r="70" spans="1:12" ht="12">
      <c r="A70" s="10">
        <v>32</v>
      </c>
      <c r="B70" s="10">
        <v>1</v>
      </c>
      <c r="C70" s="10">
        <v>0</v>
      </c>
      <c r="D70" s="10">
        <v>39</v>
      </c>
      <c r="E70" s="10">
        <v>59</v>
      </c>
      <c r="G70" s="1" t="s">
        <v>53</v>
      </c>
      <c r="H70" s="1" t="s">
        <v>53</v>
      </c>
      <c r="K70" t="s">
        <v>53</v>
      </c>
      <c r="L70" t="s">
        <v>53</v>
      </c>
    </row>
    <row r="71" spans="1:12" ht="12">
      <c r="A71" s="10">
        <v>33</v>
      </c>
      <c r="B71" s="10">
        <v>0</v>
      </c>
      <c r="C71" s="10">
        <v>1</v>
      </c>
      <c r="D71" s="10">
        <v>51</v>
      </c>
      <c r="E71" s="10">
        <v>83</v>
      </c>
      <c r="G71" s="1" t="s">
        <v>53</v>
      </c>
      <c r="H71" s="1" t="s">
        <v>53</v>
      </c>
      <c r="K71" t="s">
        <v>53</v>
      </c>
      <c r="L71" t="s">
        <v>53</v>
      </c>
    </row>
    <row r="72" spans="1:12" ht="12">
      <c r="A72" s="10">
        <v>34</v>
      </c>
      <c r="B72" s="10">
        <v>1</v>
      </c>
      <c r="C72" s="10">
        <v>0</v>
      </c>
      <c r="D72" s="10">
        <v>22</v>
      </c>
      <c r="E72" s="10">
        <v>49</v>
      </c>
      <c r="G72" s="1" t="s">
        <v>53</v>
      </c>
      <c r="H72" s="1" t="s">
        <v>53</v>
      </c>
      <c r="K72" t="s">
        <v>53</v>
      </c>
      <c r="L72" t="s">
        <v>53</v>
      </c>
    </row>
    <row r="73" spans="1:12" ht="12">
      <c r="A73" s="10">
        <v>35</v>
      </c>
      <c r="B73" s="10">
        <v>0</v>
      </c>
      <c r="C73" s="10">
        <v>1</v>
      </c>
      <c r="D73" s="10">
        <v>46</v>
      </c>
      <c r="E73" s="10">
        <v>76</v>
      </c>
      <c r="G73" s="1" t="s">
        <v>53</v>
      </c>
      <c r="H73" s="1" t="s">
        <v>53</v>
      </c>
      <c r="K73" t="s">
        <v>53</v>
      </c>
      <c r="L73" t="s">
        <v>53</v>
      </c>
    </row>
    <row r="74" spans="1:12" ht="12">
      <c r="A74" s="10">
        <v>36</v>
      </c>
      <c r="B74" s="10">
        <v>1</v>
      </c>
      <c r="C74" s="10">
        <v>0</v>
      </c>
      <c r="D74" s="10">
        <v>59</v>
      </c>
      <c r="E74" s="10">
        <v>80</v>
      </c>
      <c r="G74" s="1" t="s">
        <v>53</v>
      </c>
      <c r="H74" s="1" t="s">
        <v>53</v>
      </c>
      <c r="K74" t="s">
        <v>53</v>
      </c>
      <c r="L74" t="s">
        <v>53</v>
      </c>
    </row>
    <row r="75" spans="1:12" ht="12.75" thickBot="1">
      <c r="A75" s="11">
        <v>37</v>
      </c>
      <c r="B75" s="11">
        <v>1</v>
      </c>
      <c r="C75" s="11">
        <v>1</v>
      </c>
      <c r="D75" s="11">
        <v>59</v>
      </c>
      <c r="E75" s="11">
        <v>85</v>
      </c>
      <c r="F75" s="2"/>
      <c r="G75" s="1" t="s">
        <v>53</v>
      </c>
      <c r="H75" s="1" t="s">
        <v>53</v>
      </c>
      <c r="K75" t="s">
        <v>53</v>
      </c>
      <c r="L75" t="s">
        <v>53</v>
      </c>
    </row>
    <row r="76" spans="1:12" ht="12.75" thickTop="1">
      <c r="A76" t="s">
        <v>42</v>
      </c>
      <c r="B76">
        <f>SUM(B39:B75)</f>
        <v>17</v>
      </c>
      <c r="C76">
        <f>SUM(C39:C75)</f>
        <v>21</v>
      </c>
      <c r="D76">
        <f>SUM(D39:D75)</f>
        <v>974</v>
      </c>
      <c r="E76">
        <f>SUM(E39:E75)</f>
        <v>2047</v>
      </c>
      <c r="G76" s="1">
        <f>SUM(G39:G75)</f>
        <v>0.6578947368421053</v>
      </c>
      <c r="H76" s="1">
        <f>SUM(H39:H75)</f>
        <v>0</v>
      </c>
      <c r="I76" s="6">
        <f>B76*E76/(C76*D76)</f>
        <v>1.701329813239464</v>
      </c>
      <c r="K76" s="1">
        <f>SUM(K39:K75)</f>
        <v>0.34210526315789475</v>
      </c>
      <c r="L76" s="1">
        <f>SUM(L39:L75)</f>
        <v>0</v>
      </c>
    </row>
    <row r="77" spans="6:11" ht="12">
      <c r="F77" s="3" t="s">
        <v>46</v>
      </c>
      <c r="G77" s="1" t="e">
        <f>G76/H76</f>
        <v>#DIV/0!</v>
      </c>
      <c r="I77" s="6" t="s">
        <v>47</v>
      </c>
      <c r="J77" s="5" t="s">
        <v>50</v>
      </c>
      <c r="K77" s="4" t="e">
        <f>SQRT((B76-K76)^2/L76)</f>
        <v>#DIV/0!</v>
      </c>
    </row>
    <row r="78" spans="10:13" ht="12">
      <c r="J78" s="3" t="s">
        <v>51</v>
      </c>
      <c r="K78" t="e">
        <f>G77^(1-1.96/K77)</f>
        <v>#DIV/0!</v>
      </c>
      <c r="L78" t="e">
        <f>G77^(1+1.96/K77)</f>
        <v>#DIV/0!</v>
      </c>
      <c r="M78" t="s">
        <v>52</v>
      </c>
    </row>
    <row r="79" ht="12">
      <c r="A79" t="s">
        <v>36</v>
      </c>
    </row>
    <row r="84" ht="12">
      <c r="A84" s="8" t="s">
        <v>61</v>
      </c>
    </row>
    <row r="86" ht="12">
      <c r="A86" t="s">
        <v>11</v>
      </c>
    </row>
    <row r="87" ht="12">
      <c r="A87" t="s">
        <v>12</v>
      </c>
    </row>
    <row r="89" ht="12">
      <c r="A89" t="s">
        <v>3</v>
      </c>
    </row>
    <row r="90" ht="12">
      <c r="A90" t="s">
        <v>13</v>
      </c>
    </row>
    <row r="93" ht="12">
      <c r="A93" s="8" t="s">
        <v>62</v>
      </c>
    </row>
    <row r="95" ht="12">
      <c r="A95" t="s">
        <v>29</v>
      </c>
    </row>
    <row r="96" ht="12">
      <c r="A96" t="s">
        <v>14</v>
      </c>
    </row>
    <row r="97" ht="12">
      <c r="A97" t="s">
        <v>24</v>
      </c>
    </row>
    <row r="98" ht="12">
      <c r="A98" t="s">
        <v>25</v>
      </c>
    </row>
    <row r="99" ht="12">
      <c r="A99" t="s">
        <v>22</v>
      </c>
    </row>
    <row r="101" ht="12">
      <c r="A101" t="s">
        <v>23</v>
      </c>
    </row>
    <row r="102" ht="12">
      <c r="A102" t="s">
        <v>26</v>
      </c>
    </row>
    <row r="104" ht="12">
      <c r="A104" t="s">
        <v>15</v>
      </c>
    </row>
    <row r="105" ht="12">
      <c r="A105" t="s">
        <v>4</v>
      </c>
    </row>
    <row r="106" ht="12">
      <c r="A106" t="s">
        <v>27</v>
      </c>
    </row>
    <row r="108" spans="1:2" ht="12">
      <c r="A108" s="3"/>
      <c r="B108" s="13" t="s">
        <v>16</v>
      </c>
    </row>
    <row r="109" ht="12">
      <c r="A109" s="8"/>
    </row>
    <row r="110" spans="1:2" ht="12">
      <c r="A110" s="8"/>
      <c r="B110" t="s">
        <v>6</v>
      </c>
    </row>
    <row r="112" spans="1:12" ht="12">
      <c r="A112" t="s">
        <v>37</v>
      </c>
      <c r="B112" t="s">
        <v>38</v>
      </c>
      <c r="C112" t="s">
        <v>39</v>
      </c>
      <c r="D112" t="s">
        <v>40</v>
      </c>
      <c r="E112" t="s">
        <v>41</v>
      </c>
      <c r="G112" s="1" t="s">
        <v>43</v>
      </c>
      <c r="H112" s="1" t="s">
        <v>44</v>
      </c>
      <c r="I112" s="1"/>
      <c r="J112" s="1"/>
      <c r="K112" s="1" t="s">
        <v>49</v>
      </c>
      <c r="L112" s="1" t="s">
        <v>48</v>
      </c>
    </row>
    <row r="113" spans="1:12" ht="12">
      <c r="A113" s="7">
        <v>1</v>
      </c>
      <c r="B113" s="7">
        <v>1</v>
      </c>
      <c r="C113" s="13">
        <f ca="1">IF(RAND()&lt;C24/(C24+E24),1,0)+IF(RAND()&lt;C24/(C24+E24),1,0)+IF(RAND()&lt;C24/(C24+E24),1,0)+IF(RAND()&lt;C24/(C24+E24),1,0)+IF(RAND()&lt;C24/(C24+E24),1,0)</f>
        <v>1</v>
      </c>
      <c r="D113" s="7">
        <v>0</v>
      </c>
      <c r="E113" s="13">
        <f>5-C113</f>
        <v>4</v>
      </c>
      <c r="G113" s="1">
        <f>B113*E113/(C113+E113)</f>
        <v>0.8</v>
      </c>
      <c r="H113" s="1">
        <f>C113*D113/(C113+E113)</f>
        <v>0</v>
      </c>
      <c r="I113" s="1"/>
      <c r="J113" s="1"/>
      <c r="K113">
        <f>C113/(C113+E113)</f>
        <v>0.2</v>
      </c>
      <c r="L113" t="s">
        <v>53</v>
      </c>
    </row>
    <row r="114" spans="1:12" ht="12">
      <c r="A114" s="7">
        <v>2</v>
      </c>
      <c r="B114" s="7">
        <v>0</v>
      </c>
      <c r="C114" s="13">
        <f aca="true" ca="1" t="shared" si="0" ref="C114:C120">IF(RAND()&lt;C25/(C25+E25),1,0)+IF(RAND()&lt;C25/(C25+E25),1,0)+IF(RAND()&lt;C25/(C25+E25),1,0)+IF(RAND()&lt;C25/(C25+E25),1,0)+IF(RAND()&lt;C25/(C25+E25),1,0)</f>
        <v>1</v>
      </c>
      <c r="D114" s="7">
        <v>1</v>
      </c>
      <c r="E114" s="13">
        <f aca="true" t="shared" si="1" ref="E114:E120">5-C114</f>
        <v>4</v>
      </c>
      <c r="G114" s="1">
        <f aca="true" t="shared" si="2" ref="G114:G120">B114*E114/(C114+E114)</f>
        <v>0</v>
      </c>
      <c r="H114" s="1">
        <f aca="true" t="shared" si="3" ref="H114:H120">C114*D114/(C114+E114)</f>
        <v>0.2</v>
      </c>
      <c r="I114" s="1"/>
      <c r="J114" s="1"/>
      <c r="K114" t="s">
        <v>53</v>
      </c>
      <c r="L114" t="s">
        <v>53</v>
      </c>
    </row>
    <row r="115" spans="1:12" ht="12">
      <c r="A115" s="7">
        <v>3</v>
      </c>
      <c r="B115" s="7">
        <v>1</v>
      </c>
      <c r="C115" s="13">
        <f ca="1" t="shared" si="0"/>
        <v>1</v>
      </c>
      <c r="D115" s="7">
        <v>0</v>
      </c>
      <c r="E115" s="13">
        <f t="shared" si="1"/>
        <v>4</v>
      </c>
      <c r="G115" s="1">
        <f t="shared" si="2"/>
        <v>0.8</v>
      </c>
      <c r="H115" s="1">
        <f t="shared" si="3"/>
        <v>0</v>
      </c>
      <c r="I115" s="1"/>
      <c r="J115" s="1"/>
      <c r="K115" t="s">
        <v>53</v>
      </c>
      <c r="L115" t="s">
        <v>53</v>
      </c>
    </row>
    <row r="116" spans="1:12" ht="12">
      <c r="A116" s="7">
        <v>4</v>
      </c>
      <c r="B116" s="7">
        <v>0</v>
      </c>
      <c r="C116" s="13">
        <f ca="1" t="shared" si="0"/>
        <v>3</v>
      </c>
      <c r="D116" s="7">
        <v>1</v>
      </c>
      <c r="E116" s="13">
        <f t="shared" si="1"/>
        <v>2</v>
      </c>
      <c r="G116" s="1">
        <f t="shared" si="2"/>
        <v>0</v>
      </c>
      <c r="H116" s="1">
        <f t="shared" si="3"/>
        <v>0.6</v>
      </c>
      <c r="I116" s="1"/>
      <c r="J116" s="1"/>
      <c r="K116" t="s">
        <v>53</v>
      </c>
      <c r="L116" t="s">
        <v>53</v>
      </c>
    </row>
    <row r="117" spans="1:12" ht="12">
      <c r="A117" s="7">
        <v>5</v>
      </c>
      <c r="B117" s="7">
        <v>1</v>
      </c>
      <c r="C117" s="13">
        <f ca="1" t="shared" si="0"/>
        <v>3</v>
      </c>
      <c r="D117" s="7">
        <v>0</v>
      </c>
      <c r="E117" s="13">
        <f t="shared" si="1"/>
        <v>2</v>
      </c>
      <c r="G117" s="1">
        <f t="shared" si="2"/>
        <v>0.4</v>
      </c>
      <c r="H117" s="1">
        <f t="shared" si="3"/>
        <v>0</v>
      </c>
      <c r="I117" s="1"/>
      <c r="J117" s="1"/>
      <c r="K117" t="s">
        <v>53</v>
      </c>
      <c r="L117" t="s">
        <v>53</v>
      </c>
    </row>
    <row r="118" spans="1:12" ht="12">
      <c r="A118" s="7">
        <v>6</v>
      </c>
      <c r="B118" s="7">
        <v>0</v>
      </c>
      <c r="C118" s="13">
        <f ca="1" t="shared" si="0"/>
        <v>2</v>
      </c>
      <c r="D118" s="7">
        <v>1</v>
      </c>
      <c r="E118" s="13">
        <f t="shared" si="1"/>
        <v>3</v>
      </c>
      <c r="G118" s="1">
        <f t="shared" si="2"/>
        <v>0</v>
      </c>
      <c r="H118" s="1">
        <f t="shared" si="3"/>
        <v>0.4</v>
      </c>
      <c r="I118" s="1"/>
      <c r="J118" s="1"/>
      <c r="K118" t="s">
        <v>53</v>
      </c>
      <c r="L118" t="s">
        <v>53</v>
      </c>
    </row>
    <row r="119" spans="1:12" ht="12">
      <c r="A119" s="7">
        <v>7</v>
      </c>
      <c r="B119" s="7">
        <v>0</v>
      </c>
      <c r="C119" s="13">
        <f ca="1" t="shared" si="0"/>
        <v>1</v>
      </c>
      <c r="D119" s="7">
        <v>1</v>
      </c>
      <c r="E119" s="13">
        <f t="shared" si="1"/>
        <v>4</v>
      </c>
      <c r="G119" s="1">
        <f t="shared" si="2"/>
        <v>0</v>
      </c>
      <c r="H119" s="1">
        <f t="shared" si="3"/>
        <v>0.2</v>
      </c>
      <c r="I119" s="1"/>
      <c r="J119" s="1"/>
      <c r="K119" t="s">
        <v>53</v>
      </c>
      <c r="L119" t="s">
        <v>53</v>
      </c>
    </row>
    <row r="120" spans="1:12" ht="12.75" thickBot="1">
      <c r="A120" s="9">
        <v>8</v>
      </c>
      <c r="B120" s="9">
        <v>1</v>
      </c>
      <c r="C120" s="14">
        <f ca="1" t="shared" si="0"/>
        <v>1</v>
      </c>
      <c r="D120" s="9">
        <v>0</v>
      </c>
      <c r="E120" s="14">
        <f t="shared" si="1"/>
        <v>4</v>
      </c>
      <c r="F120" s="2"/>
      <c r="G120" s="1">
        <f t="shared" si="2"/>
        <v>0.8</v>
      </c>
      <c r="H120" s="1">
        <f t="shared" si="3"/>
        <v>0</v>
      </c>
      <c r="I120" s="1"/>
      <c r="J120" s="1"/>
      <c r="K120" t="s">
        <v>53</v>
      </c>
      <c r="L120" t="s">
        <v>53</v>
      </c>
    </row>
    <row r="121" spans="1:12" ht="12.75" thickTop="1">
      <c r="A121" t="s">
        <v>42</v>
      </c>
      <c r="B121">
        <f>SUM(B113:B120)</f>
        <v>4</v>
      </c>
      <c r="C121">
        <f>SUM(C113:C120)</f>
        <v>13</v>
      </c>
      <c r="D121">
        <f>SUM(D113:D120)</f>
        <v>4</v>
      </c>
      <c r="E121">
        <f>SUM(E113:E120)</f>
        <v>27</v>
      </c>
      <c r="G121" s="1">
        <f>SUM(G113:G120)</f>
        <v>2.8</v>
      </c>
      <c r="H121" s="1">
        <f>SUM(H113:H120)</f>
        <v>1.4000000000000001</v>
      </c>
      <c r="I121" s="1">
        <f>B121*E121/(C121*D121)</f>
        <v>2.076923076923077</v>
      </c>
      <c r="J121" s="1"/>
      <c r="K121" s="1">
        <f>SUM(K113:K120)</f>
        <v>0.2</v>
      </c>
      <c r="L121" s="1">
        <f>SUM(L113:L120)</f>
        <v>0</v>
      </c>
    </row>
    <row r="122" spans="6:11" ht="12">
      <c r="F122" s="3" t="s">
        <v>46</v>
      </c>
      <c r="G122" s="1">
        <f>G121/H121</f>
        <v>1.9999999999999998</v>
      </c>
      <c r="H122" s="1"/>
      <c r="I122" s="1" t="s">
        <v>47</v>
      </c>
      <c r="J122" s="5" t="s">
        <v>50</v>
      </c>
      <c r="K122" s="4" t="e">
        <f>SQRT((B121-K121)^2/L121)</f>
        <v>#DIV/0!</v>
      </c>
    </row>
    <row r="123" spans="10:13" ht="12">
      <c r="J123" s="3" t="s">
        <v>51</v>
      </c>
      <c r="K123" t="e">
        <f>G122^(1-1.96/K122)</f>
        <v>#DIV/0!</v>
      </c>
      <c r="L123" t="e">
        <f>G122^(1+1.96/K122)</f>
        <v>#DIV/0!</v>
      </c>
      <c r="M123" t="s">
        <v>52</v>
      </c>
    </row>
    <row r="124" ht="12">
      <c r="A124" t="s">
        <v>0</v>
      </c>
    </row>
    <row r="125" ht="12">
      <c r="A125" t="s">
        <v>5</v>
      </c>
    </row>
    <row r="131" ht="12">
      <c r="A131" s="12" t="s">
        <v>7</v>
      </c>
    </row>
    <row r="133" ht="12">
      <c r="A133" t="s">
        <v>8</v>
      </c>
    </row>
    <row r="134" ht="12">
      <c r="A134" t="s">
        <v>9</v>
      </c>
    </row>
    <row r="138" ht="12">
      <c r="A138" t="s">
        <v>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Vancouver Coastal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nayas</dc:creator>
  <cp:keywords/>
  <dc:description/>
  <cp:lastModifiedBy>James Hanley</cp:lastModifiedBy>
  <dcterms:created xsi:type="dcterms:W3CDTF">2007-01-04T00:05:48Z</dcterms:created>
  <dcterms:modified xsi:type="dcterms:W3CDTF">2007-01-04T00:10:24Z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473867845</vt:i4>
  </property>
  <property fmtid="{D5CDD505-2E9C-101B-9397-08002B2CF9AE}" pid="3" name="_EmailSubject">
    <vt:lpwstr>[Fwd: RE: events after extended shifts (fwd)]</vt:lpwstr>
  </property>
  <property fmtid="{D5CDD505-2E9C-101B-9397-08002B2CF9AE}" pid="4" name="_AuthorEmail">
    <vt:lpwstr>Najib.Ayas@vch.ca</vt:lpwstr>
  </property>
  <property fmtid="{D5CDD505-2E9C-101B-9397-08002B2CF9AE}" pid="5" name="_AuthorEmailDisplayName">
    <vt:lpwstr>Ayas, Najib [VA]</vt:lpwstr>
  </property>
</Properties>
</file>