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5720" yWindow="64676" windowWidth="16020" windowHeight="12500" activeTab="0"/>
  </bookViews>
  <sheets>
    <sheet name="exact_binomial_CI 2.xls" sheetId="1" r:id="rId1"/>
  </sheets>
  <definedNames>
    <definedName name="n">'exact_binomial_CI 2.xls'!$D$5</definedName>
    <definedName name="p_lower">'exact_binomial_CI 2.xls'!$C$18</definedName>
    <definedName name="p_upper">'exact_binomial_CI 2.xls'!$D$18</definedName>
    <definedName name="Prob">'exact_binomial_CI 2.xls'!#REF!</definedName>
    <definedName name="y">'exact_binomial_CI 2.xls'!$D$4</definedName>
  </definedNames>
  <calcPr fullCalcOnLoad="1"/>
</workbook>
</file>

<file path=xl/sharedStrings.xml><?xml version="1.0" encoding="utf-8"?>
<sst xmlns="http://schemas.openxmlformats.org/spreadsheetml/2006/main" count="19" uniqueCount="17">
  <si>
    <t># +ve</t>
  </si>
  <si>
    <t>y</t>
  </si>
  <si>
    <t># trials</t>
  </si>
  <si>
    <t>n</t>
  </si>
  <si>
    <t>y/n (point_estimate of p):</t>
  </si>
  <si>
    <t>p_lower</t>
  </si>
  <si>
    <t>p_upper</t>
  </si>
  <si>
    <t>•</t>
  </si>
  <si>
    <t>by trial and error…</t>
  </si>
  <si>
    <t>% CI for p</t>
  </si>
  <si>
    <t xml:space="preserve">  See JH's notes on M&amp;M Ch 6 (Clopper-Pearson CI for PROPORTION)</t>
  </si>
  <si>
    <t xml:space="preserve">directly… * </t>
  </si>
  <si>
    <t xml:space="preserve">   (documentation of how to find exact CI directly, using the F distribution)</t>
  </si>
  <si>
    <t xml:space="preserve">   * See  notes at bottom of Table of 95% CI's for a proportion (Resources Ch 8)</t>
  </si>
  <si>
    <t xml:space="preserve"> supply y, n, and confidence level (%)</t>
  </si>
  <si>
    <r>
      <t>Binomial-based CI for single proportion [</t>
    </r>
    <r>
      <rPr>
        <b/>
        <sz val="14"/>
        <color indexed="11"/>
        <rFont val="Helv"/>
        <family val="0"/>
      </rPr>
      <t>works up to n=150</t>
    </r>
    <r>
      <rPr>
        <b/>
        <sz val="14"/>
        <rFont val="Helv"/>
        <family val="0"/>
      </rPr>
      <t>]</t>
    </r>
  </si>
  <si>
    <t>jh 2008.01.12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</si>
</sst>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0.0"/>
    <numFmt numFmtId="174" formatCode="0.000"/>
    <numFmt numFmtId="175" formatCode="0.0000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0"/>
      <color indexed="10"/>
      <name val="Helv"/>
      <family val="0"/>
    </font>
    <font>
      <sz val="18"/>
      <name val="Helv"/>
      <family val="0"/>
    </font>
    <font>
      <b/>
      <sz val="18"/>
      <name val="Helv"/>
      <family val="0"/>
    </font>
    <font>
      <b/>
      <sz val="18"/>
      <color indexed="10"/>
      <name val="Helv"/>
      <family val="0"/>
    </font>
    <font>
      <sz val="12"/>
      <name val="Helv"/>
      <family val="0"/>
    </font>
    <font>
      <sz val="14"/>
      <name val="Helv"/>
      <family val="0"/>
    </font>
    <font>
      <b/>
      <sz val="18"/>
      <color indexed="12"/>
      <name val="Helv"/>
      <family val="0"/>
    </font>
    <font>
      <sz val="14"/>
      <color indexed="12"/>
      <name val="Helv"/>
      <family val="0"/>
    </font>
    <font>
      <b/>
      <sz val="14"/>
      <color indexed="12"/>
      <name val="Helv"/>
      <family val="0"/>
    </font>
    <font>
      <sz val="10"/>
      <color indexed="12"/>
      <name val="Helv"/>
      <family val="0"/>
    </font>
    <font>
      <sz val="12"/>
      <color indexed="12"/>
      <name val="Helv"/>
      <family val="0"/>
    </font>
    <font>
      <sz val="14"/>
      <color indexed="10"/>
      <name val="Helv"/>
      <family val="0"/>
    </font>
    <font>
      <b/>
      <sz val="14"/>
      <color indexed="10"/>
      <name val="Helv"/>
      <family val="0"/>
    </font>
    <font>
      <sz val="10"/>
      <color indexed="10"/>
      <name val="Helv"/>
      <family val="0"/>
    </font>
    <font>
      <sz val="12"/>
      <color indexed="10"/>
      <name val="Helv"/>
      <family val="0"/>
    </font>
    <font>
      <b/>
      <sz val="14"/>
      <name val="Helv"/>
      <family val="0"/>
    </font>
    <font>
      <b/>
      <sz val="14"/>
      <color indexed="11"/>
      <name val="Helv"/>
      <family val="0"/>
    </font>
    <font>
      <b/>
      <sz val="18"/>
      <color indexed="57"/>
      <name val="Helv"/>
      <family val="0"/>
    </font>
    <font>
      <sz val="10"/>
      <color indexed="57"/>
      <name val="Helv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7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175" fontId="15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175" fontId="19" fillId="0" borderId="0" xfId="0" applyNumberFormat="1" applyFont="1" applyAlignment="1" applyProtection="1">
      <alignment horizontal="center"/>
      <protection/>
    </xf>
    <xf numFmtId="172" fontId="15" fillId="0" borderId="1" xfId="0" applyNumberFormat="1" applyFont="1" applyBorder="1" applyAlignment="1" applyProtection="1">
      <alignment horizontal="center" wrapText="1"/>
      <protection/>
    </xf>
    <xf numFmtId="172" fontId="19" fillId="0" borderId="2" xfId="0" applyNumberFormat="1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 horizontal="left"/>
      <protection/>
    </xf>
    <xf numFmtId="2" fontId="6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1" fillId="0" borderId="3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 wrapText="1"/>
      <protection/>
    </xf>
    <xf numFmtId="0" fontId="16" fillId="0" borderId="4" xfId="0" applyFont="1" applyBorder="1" applyAlignment="1" applyProtection="1">
      <alignment horizontal="center" wrapText="1"/>
      <protection/>
    </xf>
    <xf numFmtId="0" fontId="13" fillId="0" borderId="5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/>
    </xf>
    <xf numFmtId="175" fontId="13" fillId="0" borderId="7" xfId="0" applyNumberFormat="1" applyFont="1" applyBorder="1" applyAlignment="1" applyProtection="1">
      <alignment horizontal="center"/>
      <protection/>
    </xf>
    <xf numFmtId="175" fontId="17" fillId="0" borderId="8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9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>
      <alignment vertical="center"/>
    </xf>
    <xf numFmtId="0" fontId="1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2" fillId="0" borderId="12" xfId="0" applyFont="1" applyBorder="1" applyAlignment="1" applyProtection="1">
      <alignment horizontal="center"/>
      <protection/>
    </xf>
    <xf numFmtId="175" fontId="11" fillId="0" borderId="7" xfId="0" applyNumberFormat="1" applyFont="1" applyBorder="1" applyAlignment="1" applyProtection="1">
      <alignment horizontal="center"/>
      <protection/>
    </xf>
    <xf numFmtId="175" fontId="8" fillId="0" borderId="8" xfId="0" applyNumberFormat="1" applyFont="1" applyBorder="1" applyAlignment="1" applyProtection="1">
      <alignment horizontal="center"/>
      <protection/>
    </xf>
    <xf numFmtId="0" fontId="2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1775"/>
          <c:w val="0.9632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'exact_binomial_CI 2.xls'!$C$24</c:f>
              <c:strCache>
                <c:ptCount val="1"/>
                <c:pt idx="0">
                  <c:v>Prob( • | p_lower =0.00176)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'exact_binomial_CI 2.xls'!$B$25:$B$45</c:f>
              <c:numCache/>
            </c:numRef>
          </c:cat>
          <c:val>
            <c:numRef>
              <c:f>'exact_binomial_CI 2.xls'!$C$25:$C$45</c:f>
              <c:numCache/>
            </c:numRef>
          </c:val>
        </c:ser>
        <c:ser>
          <c:idx val="1"/>
          <c:order val="1"/>
          <c:tx>
            <c:strRef>
              <c:f>'exact_binomial_CI 2.xls'!$D$24</c:f>
              <c:strCache>
                <c:ptCount val="1"/>
                <c:pt idx="0">
                  <c:v>Prob( • | p_upper = 0.05137)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'exact_binomial_CI 2.xls'!$B$25:$B$45</c:f>
              <c:numCache/>
            </c:numRef>
          </c:cat>
          <c:val>
            <c:numRef>
              <c:f>'exact_binomial_CI 2.xls'!$D$25:$D$45</c:f>
              <c:numCache/>
            </c:numRef>
          </c:val>
        </c:ser>
        <c:gapWidth val="50"/>
        <c:axId val="43098420"/>
        <c:axId val="52341461"/>
      </c:barChart>
      <c:catAx>
        <c:axId val="43098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52341461"/>
        <c:crosses val="autoZero"/>
        <c:auto val="0"/>
        <c:lblOffset val="100"/>
        <c:noMultiLvlLbl val="0"/>
      </c:catAx>
      <c:valAx>
        <c:axId val="523414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09842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925"/>
          <c:w val="0.9625"/>
          <c:h val="0.7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'exact_binomial_CI 2.xls'!$C$24</c:f>
              <c:strCache>
                <c:ptCount val="1"/>
                <c:pt idx="0">
                  <c:v>Prob( • | p_lower =0.00176)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'exact_binomial_CI 2.xls'!$B$25:$B$75</c:f>
              <c:numCache/>
            </c:numRef>
          </c:cat>
          <c:val>
            <c:numRef>
              <c:f>'exact_binomial_CI 2.xls'!$C$25:$C$75</c:f>
              <c:numCache/>
            </c:numRef>
          </c:val>
        </c:ser>
        <c:ser>
          <c:idx val="1"/>
          <c:order val="1"/>
          <c:tx>
            <c:strRef>
              <c:f>'exact_binomial_CI 2.xls'!$D$24</c:f>
              <c:strCache>
                <c:ptCount val="1"/>
                <c:pt idx="0">
                  <c:v>Prob( • | p_upper = 0.05137)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'exact_binomial_CI 2.xls'!$B$25:$B$75</c:f>
              <c:numCache/>
            </c:numRef>
          </c:cat>
          <c:val>
            <c:numRef>
              <c:f>'exact_binomial_CI 2.xls'!$D$25:$D$75</c:f>
              <c:numCache/>
            </c:numRef>
          </c:val>
        </c:ser>
        <c:gapWidth val="50"/>
        <c:axId val="1311102"/>
        <c:axId val="11799919"/>
      </c:barChart>
      <c:catAx>
        <c:axId val="1311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11799919"/>
        <c:crosses val="autoZero"/>
        <c:auto val="0"/>
        <c:lblOffset val="100"/>
        <c:noMultiLvlLbl val="0"/>
      </c:catAx>
      <c:valAx>
        <c:axId val="117999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1110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825"/>
          <c:w val="0.962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'exact_binomial_CI 2.xls'!$C$24</c:f>
              <c:strCache>
                <c:ptCount val="1"/>
                <c:pt idx="0">
                  <c:v>Prob( • | p_lower =0.00176)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'exact_binomial_CI 2.xls'!$B$25:$B$125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'exact_binomial_CI 2.xls'!$C$25:$C$125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'exact_binomial_CI 2.xls'!$D$24</c:f>
              <c:strCache>
                <c:ptCount val="1"/>
                <c:pt idx="0">
                  <c:v>Prob( • | p_upper = 0.05137)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'exact_binomial_CI 2.xls'!$B$25:$B$125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'exact_binomial_CI 2.xls'!$D$25:$D$75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50"/>
        <c:axId val="39090408"/>
        <c:axId val="16269353"/>
      </c:barChart>
      <c:catAx>
        <c:axId val="39090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16269353"/>
        <c:crosses val="autoZero"/>
        <c:auto val="0"/>
        <c:lblOffset val="100"/>
        <c:noMultiLvlLbl val="0"/>
      </c:catAx>
      <c:valAx>
        <c:axId val="162693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09040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38100</xdr:rowOff>
    </xdr:from>
    <xdr:to>
      <xdr:col>10</xdr:col>
      <xdr:colOff>9525</xdr:colOff>
      <xdr:row>16</xdr:row>
      <xdr:rowOff>85725</xdr:rowOff>
    </xdr:to>
    <xdr:graphicFrame>
      <xdr:nvGraphicFramePr>
        <xdr:cNvPr id="1" name="Chart 9"/>
        <xdr:cNvGraphicFramePr/>
      </xdr:nvGraphicFramePr>
      <xdr:xfrm>
        <a:off x="3133725" y="704850"/>
        <a:ext cx="48387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23</xdr:row>
      <xdr:rowOff>152400</xdr:rowOff>
    </xdr:from>
    <xdr:to>
      <xdr:col>9</xdr:col>
      <xdr:colOff>695325</xdr:colOff>
      <xdr:row>33</xdr:row>
      <xdr:rowOff>85725</xdr:rowOff>
    </xdr:to>
    <xdr:graphicFrame>
      <xdr:nvGraphicFramePr>
        <xdr:cNvPr id="2" name="Chart 11"/>
        <xdr:cNvGraphicFramePr/>
      </xdr:nvGraphicFramePr>
      <xdr:xfrm>
        <a:off x="3114675" y="5200650"/>
        <a:ext cx="47244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33</xdr:row>
      <xdr:rowOff>171450</xdr:rowOff>
    </xdr:from>
    <xdr:to>
      <xdr:col>9</xdr:col>
      <xdr:colOff>695325</xdr:colOff>
      <xdr:row>44</xdr:row>
      <xdr:rowOff>171450</xdr:rowOff>
    </xdr:to>
    <xdr:graphicFrame>
      <xdr:nvGraphicFramePr>
        <xdr:cNvPr id="3" name="Chart 12"/>
        <xdr:cNvGraphicFramePr/>
      </xdr:nvGraphicFramePr>
      <xdr:xfrm>
        <a:off x="3105150" y="7896225"/>
        <a:ext cx="47339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tabSelected="1" workbookViewId="0" topLeftCell="A1">
      <selection activeCell="D6" sqref="D6"/>
    </sheetView>
  </sheetViews>
  <sheetFormatPr defaultColWidth="11.00390625" defaultRowHeight="12.75"/>
  <cols>
    <col min="1" max="1" width="6.375" style="3" customWidth="1"/>
    <col min="2" max="2" width="7.75390625" style="3" customWidth="1"/>
    <col min="3" max="3" width="12.25390625" style="7" customWidth="1"/>
    <col min="4" max="4" width="13.625" style="7" customWidth="1"/>
    <col min="5" max="16384" width="10.75390625" style="3" customWidth="1"/>
  </cols>
  <sheetData>
    <row r="1" spans="1:8" ht="24" customHeight="1" thickBot="1">
      <c r="A1" s="41" t="s">
        <v>15</v>
      </c>
      <c r="H1" s="49" t="s">
        <v>16</v>
      </c>
    </row>
    <row r="2" spans="1:4" ht="15.75" thickBot="1">
      <c r="A2" s="42" t="s">
        <v>14</v>
      </c>
      <c r="B2" s="43"/>
      <c r="C2" s="44"/>
      <c r="D2" s="45"/>
    </row>
    <row r="3" ht="12.75" thickBot="1"/>
    <row r="4" spans="1:11" ht="19.5" thickTop="1">
      <c r="A4" s="6"/>
      <c r="B4" s="17" t="s">
        <v>0</v>
      </c>
      <c r="C4" s="33" t="s">
        <v>1</v>
      </c>
      <c r="D4" s="34">
        <v>2</v>
      </c>
      <c r="E4" s="2"/>
      <c r="F4" s="2"/>
      <c r="G4" s="2"/>
      <c r="H4" s="2"/>
      <c r="I4" s="2"/>
      <c r="J4" s="2"/>
      <c r="K4" s="2"/>
    </row>
    <row r="5" spans="1:11" ht="19.5" thickBot="1">
      <c r="A5" s="6"/>
      <c r="B5" s="17" t="s">
        <v>2</v>
      </c>
      <c r="C5" s="46" t="s">
        <v>3</v>
      </c>
      <c r="D5" s="35">
        <v>138</v>
      </c>
      <c r="E5" s="2"/>
      <c r="F5" s="2"/>
      <c r="G5" s="2"/>
      <c r="H5" s="2"/>
      <c r="I5" s="2"/>
      <c r="J5" s="2"/>
      <c r="K5" s="2"/>
    </row>
    <row r="6" spans="1:11" ht="19.5" customHeight="1" thickTop="1">
      <c r="A6" s="6"/>
      <c r="B6" s="6"/>
      <c r="C6" s="18" t="s">
        <v>4</v>
      </c>
      <c r="D6" s="16">
        <f>D4/D5</f>
        <v>0.014492753623188406</v>
      </c>
      <c r="E6" s="2"/>
      <c r="F6" s="2"/>
      <c r="G6" s="2"/>
      <c r="H6" s="2"/>
      <c r="I6" s="2"/>
      <c r="J6" s="2"/>
      <c r="K6" s="2"/>
    </row>
    <row r="7" spans="1:11" ht="12.75" customHeight="1" thickBot="1">
      <c r="A7" s="6"/>
      <c r="B7" s="6"/>
      <c r="C7" s="18"/>
      <c r="D7" s="16"/>
      <c r="E7" s="2"/>
      <c r="F7" s="2"/>
      <c r="G7" s="2"/>
      <c r="H7" s="2"/>
      <c r="I7" s="2"/>
      <c r="J7" s="2"/>
      <c r="K7" s="2"/>
    </row>
    <row r="8" spans="1:11" ht="19.5" customHeight="1" thickBot="1" thickTop="1">
      <c r="A8" s="40">
        <v>95</v>
      </c>
      <c r="B8" s="32" t="s">
        <v>9</v>
      </c>
      <c r="C8" s="18"/>
      <c r="D8" s="16"/>
      <c r="E8" s="2"/>
      <c r="F8" s="2"/>
      <c r="G8" s="2"/>
      <c r="H8" s="2"/>
      <c r="I8" s="2"/>
      <c r="J8" s="2"/>
      <c r="K8" s="2"/>
    </row>
    <row r="9" spans="1:11" ht="19.5" customHeight="1" thickTop="1">
      <c r="A9" s="31" t="str">
        <f>"(alpha = "&amp;(1-$A$8/100)&amp;")"</f>
        <v>(alpha = 0.05)</v>
      </c>
      <c r="B9" s="6"/>
      <c r="C9" s="18"/>
      <c r="D9" s="16"/>
      <c r="E9" s="2"/>
      <c r="F9" s="2"/>
      <c r="G9" s="2"/>
      <c r="H9" s="2"/>
      <c r="I9" s="2"/>
      <c r="J9" s="2"/>
      <c r="K9" s="2"/>
    </row>
    <row r="10" spans="1:11" ht="19.5" customHeight="1">
      <c r="A10" s="31"/>
      <c r="B10" s="6"/>
      <c r="C10" s="18"/>
      <c r="D10" s="16"/>
      <c r="E10" s="2"/>
      <c r="F10" s="2"/>
      <c r="G10" s="2"/>
      <c r="H10" s="2"/>
      <c r="I10" s="2"/>
      <c r="J10" s="2"/>
      <c r="K10" s="2"/>
    </row>
    <row r="11" spans="1:11" ht="19.5" customHeight="1">
      <c r="A11" s="6"/>
      <c r="B11" s="30" t="s">
        <v>11</v>
      </c>
      <c r="C11" s="18"/>
      <c r="D11" s="16"/>
      <c r="E11" s="2"/>
      <c r="F11" s="2"/>
      <c r="G11" s="2"/>
      <c r="H11" s="2"/>
      <c r="I11" s="2"/>
      <c r="J11" s="2"/>
      <c r="K11" s="2"/>
    </row>
    <row r="12" spans="1:11" ht="19.5" customHeight="1">
      <c r="A12" s="6"/>
      <c r="B12" s="30"/>
      <c r="C12" s="19" t="s">
        <v>5</v>
      </c>
      <c r="D12" s="20" t="s">
        <v>6</v>
      </c>
      <c r="E12" s="2"/>
      <c r="F12" s="2"/>
      <c r="G12" s="2"/>
      <c r="H12" s="2"/>
      <c r="I12" s="2"/>
      <c r="J12" s="2"/>
      <c r="K12" s="2"/>
    </row>
    <row r="13" spans="1:11" ht="19.5" customHeight="1">
      <c r="A13" s="6"/>
      <c r="B13" s="30"/>
      <c r="C13" s="47">
        <f>y/(y+((n-y)+1)*FINV((1-A8/100)/2,2*((n-y)+1),2*y))</f>
        <v>0.0017599840210521622</v>
      </c>
      <c r="D13" s="48">
        <f>(y+1)*FINV((1-A8/100)/2,2*(y+1),2*(n-y))/((y+1)*FINV((1-A8/100)/2,2*(y+1),2*(n-y))+(n-y))</f>
        <v>0.051371076037295516</v>
      </c>
      <c r="E13" s="2"/>
      <c r="F13" s="2"/>
      <c r="G13" s="2"/>
      <c r="H13" s="2"/>
      <c r="I13" s="2"/>
      <c r="J13" s="2"/>
      <c r="K13" s="2"/>
    </row>
    <row r="14" spans="1:11" ht="19.5" customHeight="1">
      <c r="A14" s="6"/>
      <c r="B14" s="30"/>
      <c r="C14" s="18"/>
      <c r="D14" s="16"/>
      <c r="E14" s="2"/>
      <c r="F14" s="2"/>
      <c r="G14" s="2"/>
      <c r="H14" s="2"/>
      <c r="I14" s="2"/>
      <c r="J14" s="2"/>
      <c r="K14" s="2"/>
    </row>
    <row r="15" spans="1:11" ht="19.5" customHeight="1">
      <c r="A15" s="6"/>
      <c r="B15" s="30" t="s">
        <v>8</v>
      </c>
      <c r="C15" s="18"/>
      <c r="D15" s="16"/>
      <c r="E15" s="2"/>
      <c r="F15" s="2"/>
      <c r="G15" s="2"/>
      <c r="H15" s="2"/>
      <c r="I15" s="2"/>
      <c r="J15" s="2"/>
      <c r="K15" s="2"/>
    </row>
    <row r="16" spans="1:11" ht="7.5" customHeight="1" thickBot="1">
      <c r="A16" s="6"/>
      <c r="B16" s="6"/>
      <c r="C16" s="18"/>
      <c r="D16" s="15"/>
      <c r="E16" s="2"/>
      <c r="F16" s="2"/>
      <c r="G16" s="2"/>
      <c r="H16" s="2"/>
      <c r="I16" s="2"/>
      <c r="J16" s="2"/>
      <c r="K16" s="2"/>
    </row>
    <row r="17" spans="1:10" ht="19.5" thickTop="1">
      <c r="A17" s="6"/>
      <c r="B17" s="4"/>
      <c r="C17" s="36" t="s">
        <v>5</v>
      </c>
      <c r="D17" s="37" t="s">
        <v>6</v>
      </c>
      <c r="E17" s="2"/>
      <c r="F17" s="2"/>
      <c r="G17" s="2"/>
      <c r="H17" s="2"/>
      <c r="I17" s="2"/>
      <c r="J17" s="2"/>
    </row>
    <row r="18" spans="1:10" ht="19.5" thickBot="1">
      <c r="A18" s="6"/>
      <c r="B18" s="4"/>
      <c r="C18" s="38">
        <v>0.00176</v>
      </c>
      <c r="D18" s="39">
        <v>0.05137</v>
      </c>
      <c r="E18" s="6" t="s">
        <v>10</v>
      </c>
      <c r="F18" s="2"/>
      <c r="G18" s="2"/>
      <c r="H18" s="2"/>
      <c r="I18" s="2"/>
      <c r="J18" s="2"/>
    </row>
    <row r="19" spans="1:10" ht="9" customHeight="1" thickTop="1">
      <c r="A19" s="6"/>
      <c r="B19" s="4"/>
      <c r="C19" s="21"/>
      <c r="D19" s="22"/>
      <c r="E19" s="6"/>
      <c r="F19" s="2"/>
      <c r="G19" s="2"/>
      <c r="H19" s="2"/>
      <c r="I19" s="2"/>
      <c r="J19" s="2"/>
    </row>
    <row r="20" spans="1:10" ht="30" customHeight="1">
      <c r="A20" s="6"/>
      <c r="B20" s="4"/>
      <c r="C20" s="23" t="str">
        <f>"Pr( ≥ "&amp;$D$4&amp;" | p="&amp;p_lower&amp;")"</f>
        <v>Pr( ≥ 2 | p=0.00176)</v>
      </c>
      <c r="D20" s="24" t="str">
        <f>"Pr( ≤ "&amp;$D$4&amp;" | p="&amp;p_upper&amp;")"</f>
        <v>Pr( ≤ 2 | p=0.05137)</v>
      </c>
      <c r="E20" s="6" t="s">
        <v>13</v>
      </c>
      <c r="F20" s="2"/>
      <c r="G20" s="2"/>
      <c r="H20" s="2"/>
      <c r="I20" s="2"/>
      <c r="J20" s="2"/>
    </row>
    <row r="21" spans="1:10" ht="9.75" customHeight="1">
      <c r="A21" s="6"/>
      <c r="B21" s="4"/>
      <c r="C21" s="25"/>
      <c r="D21" s="26"/>
      <c r="E21" s="6"/>
      <c r="F21" s="2"/>
      <c r="G21" s="2"/>
      <c r="H21" s="2"/>
      <c r="I21" s="2"/>
      <c r="J21" s="2"/>
    </row>
    <row r="22" spans="1:10" ht="15">
      <c r="A22" s="6"/>
      <c r="B22" s="4"/>
      <c r="C22" s="27">
        <f>IF(p_lower&gt;0,IF(y&gt;0,1-BINOMDIST(y-1,n,p_lower,TRUE),1),IF(y&gt;0,0,1))</f>
        <v>0.025000418420006998</v>
      </c>
      <c r="D22" s="28">
        <f>IF(p_upper&lt;1,BINOMDIST(y,n,p_upper,TRUE),IF(y&lt;n,0,1))</f>
        <v>0.025002953968316123</v>
      </c>
      <c r="E22" s="6" t="s">
        <v>12</v>
      </c>
      <c r="F22" s="2"/>
      <c r="G22" s="2"/>
      <c r="H22" s="2"/>
      <c r="I22" s="2"/>
      <c r="J22" s="2"/>
    </row>
    <row r="23" spans="1:10" ht="7.5" customHeight="1">
      <c r="A23" s="6"/>
      <c r="B23" s="1"/>
      <c r="C23" s="9"/>
      <c r="D23" s="11"/>
      <c r="E23" s="6"/>
      <c r="F23" s="2"/>
      <c r="G23" s="2"/>
      <c r="H23" s="2"/>
      <c r="I23" s="2"/>
      <c r="J23" s="2"/>
    </row>
    <row r="24" spans="1:10" ht="42" customHeight="1">
      <c r="A24" s="6"/>
      <c r="B24" s="1" t="s">
        <v>7</v>
      </c>
      <c r="C24" s="13" t="str">
        <f>"Prob( • | p_lower ="&amp;p_lower&amp;")"</f>
        <v>Prob( • | p_lower =0.00176)</v>
      </c>
      <c r="D24" s="14" t="str">
        <f>"Prob( • | p_upper = "&amp;p_upper&amp;")"</f>
        <v>Prob( • | p_upper = 0.05137)</v>
      </c>
      <c r="E24" s="6"/>
      <c r="F24" s="2"/>
      <c r="G24" s="2"/>
      <c r="H24" s="2"/>
      <c r="I24" s="2"/>
      <c r="J24" s="2"/>
    </row>
    <row r="25" spans="1:10" ht="18.75">
      <c r="A25" s="29">
        <f aca="true" t="shared" si="0" ref="A25:A88">IF(B25=y,"-&gt;","")</f>
      </c>
      <c r="B25" s="8">
        <v>0</v>
      </c>
      <c r="C25" s="10">
        <f aca="true" t="shared" si="1" ref="C25:C88">IF(B25&lt;=n,BINOMDIST(B25,n,p_lower,FALSE),"")</f>
        <v>0.7841978070745876</v>
      </c>
      <c r="D25" s="12">
        <f aca="true" t="shared" si="2" ref="D25:D45">IF(B25&lt;=n,-BINOMDIST(B25,n,p_upper,FALSE),"")</f>
        <v>-0.0006908217085392592</v>
      </c>
      <c r="E25" s="2"/>
      <c r="F25" s="2"/>
      <c r="G25" s="2"/>
      <c r="H25" s="2"/>
      <c r="I25" s="2"/>
      <c r="J25" s="2"/>
    </row>
    <row r="26" spans="1:10" ht="18.75">
      <c r="A26" s="29">
        <f t="shared" si="0"/>
      </c>
      <c r="B26" s="8">
        <f aca="true" t="shared" si="3" ref="B26:B45">IF(B25&lt;n,B25+1,"")</f>
        <v>1</v>
      </c>
      <c r="C26" s="10">
        <f t="shared" si="1"/>
        <v>0.1908017745054054</v>
      </c>
      <c r="D26" s="12">
        <f t="shared" si="2"/>
        <v>-0.0051624727671877564</v>
      </c>
      <c r="E26" s="2"/>
      <c r="F26" s="2"/>
      <c r="G26" s="2"/>
      <c r="H26" s="2"/>
      <c r="I26" s="2"/>
      <c r="J26" s="2"/>
    </row>
    <row r="27" spans="1:10" ht="18.75">
      <c r="A27" s="29" t="str">
        <f t="shared" si="0"/>
        <v>-&gt;</v>
      </c>
      <c r="B27" s="8">
        <f t="shared" si="3"/>
        <v>2</v>
      </c>
      <c r="C27" s="10">
        <f t="shared" si="1"/>
        <v>0.023043618703289474</v>
      </c>
      <c r="D27" s="12">
        <f t="shared" si="2"/>
        <v>-0.019149659492589108</v>
      </c>
      <c r="E27" s="2"/>
      <c r="F27" s="2"/>
      <c r="G27" s="2"/>
      <c r="H27" s="2"/>
      <c r="I27" s="2"/>
      <c r="J27" s="2"/>
    </row>
    <row r="28" spans="1:10" ht="18.75">
      <c r="A28" s="29">
        <f t="shared" si="0"/>
      </c>
      <c r="B28" s="8">
        <f t="shared" si="3"/>
        <v>3</v>
      </c>
      <c r="C28" s="10">
        <f t="shared" si="1"/>
        <v>0.0018418151188823557</v>
      </c>
      <c r="D28" s="12">
        <f t="shared" si="2"/>
        <v>-0.04701012657069147</v>
      </c>
      <c r="E28" s="2"/>
      <c r="F28" s="2"/>
      <c r="G28" s="2"/>
      <c r="H28" s="2"/>
      <c r="I28" s="2"/>
      <c r="J28" s="2"/>
    </row>
    <row r="29" spans="1:10" ht="18.75">
      <c r="A29" s="29">
        <f t="shared" si="0"/>
      </c>
      <c r="B29" s="8">
        <f t="shared" si="3"/>
        <v>4</v>
      </c>
      <c r="C29" s="10">
        <f t="shared" si="1"/>
        <v>0.00010959670826816395</v>
      </c>
      <c r="D29" s="12">
        <f t="shared" si="2"/>
        <v>-0.08591676345398545</v>
      </c>
      <c r="E29" s="2"/>
      <c r="F29" s="2"/>
      <c r="G29" s="2"/>
      <c r="H29" s="2"/>
      <c r="I29" s="2"/>
      <c r="J29" s="2"/>
    </row>
    <row r="30" spans="1:10" ht="18.75">
      <c r="A30" s="29">
        <f t="shared" si="0"/>
      </c>
      <c r="B30" s="8">
        <f t="shared" si="3"/>
        <v>5</v>
      </c>
      <c r="C30" s="10">
        <f t="shared" si="1"/>
        <v>5.178571821999478E-06</v>
      </c>
      <c r="D30" s="12">
        <f t="shared" si="2"/>
        <v>-0.12468821660217047</v>
      </c>
      <c r="E30" s="2"/>
      <c r="F30" s="2"/>
      <c r="G30" s="2"/>
      <c r="H30" s="2"/>
      <c r="I30" s="2"/>
      <c r="J30" s="2"/>
    </row>
    <row r="31" spans="1:10" ht="18.75">
      <c r="A31" s="29">
        <f t="shared" si="0"/>
      </c>
      <c r="B31" s="8">
        <f t="shared" si="3"/>
        <v>6</v>
      </c>
      <c r="C31" s="10">
        <f t="shared" si="1"/>
        <v>2.023895542978371E-07</v>
      </c>
      <c r="D31" s="12">
        <f t="shared" si="2"/>
        <v>-0.14967129445472507</v>
      </c>
      <c r="E31" s="2"/>
      <c r="F31" s="2"/>
      <c r="G31" s="2"/>
      <c r="H31" s="2"/>
      <c r="I31" s="2"/>
      <c r="J31" s="2"/>
    </row>
    <row r="32" spans="1:10" ht="18.75">
      <c r="A32" s="29">
        <f t="shared" si="0"/>
      </c>
      <c r="B32" s="8">
        <f t="shared" si="3"/>
        <v>7</v>
      </c>
      <c r="C32" s="10">
        <f t="shared" si="1"/>
        <v>6.728862978051878E-09</v>
      </c>
      <c r="D32" s="12">
        <f t="shared" si="2"/>
        <v>-0.15283651164466958</v>
      </c>
      <c r="E32" s="2"/>
      <c r="F32" s="2"/>
      <c r="G32" s="2"/>
      <c r="H32" s="2"/>
      <c r="I32" s="2"/>
      <c r="J32" s="2"/>
    </row>
    <row r="33" spans="1:10" ht="18.75">
      <c r="A33" s="29">
        <f t="shared" si="0"/>
      </c>
      <c r="B33" s="8">
        <f t="shared" si="3"/>
        <v>8</v>
      </c>
      <c r="C33" s="10">
        <f t="shared" si="1"/>
        <v>1.9426774225382192E-10</v>
      </c>
      <c r="D33" s="12">
        <f t="shared" si="2"/>
        <v>-0.13552553682909205</v>
      </c>
      <c r="E33" s="2"/>
      <c r="F33" s="2"/>
      <c r="G33" s="2"/>
      <c r="H33" s="2"/>
      <c r="I33" s="2"/>
      <c r="J33" s="2"/>
    </row>
    <row r="34" spans="1:10" ht="18.75">
      <c r="A34" s="29">
        <f t="shared" si="0"/>
      </c>
      <c r="B34" s="8">
        <f t="shared" si="3"/>
        <v>9</v>
      </c>
      <c r="C34" s="10">
        <f t="shared" si="1"/>
        <v>4.947425182507263E-12</v>
      </c>
      <c r="D34" s="12">
        <f t="shared" si="2"/>
        <v>-0.10600703558445786</v>
      </c>
      <c r="E34" s="2"/>
      <c r="F34" s="2"/>
      <c r="G34" s="2"/>
      <c r="H34" s="2"/>
      <c r="I34" s="2"/>
      <c r="J34" s="2"/>
    </row>
    <row r="35" spans="1:10" ht="18.75">
      <c r="A35" s="29">
        <f t="shared" si="0"/>
      </c>
      <c r="B35" s="8">
        <f t="shared" si="3"/>
        <v>10</v>
      </c>
      <c r="C35" s="10">
        <f t="shared" si="1"/>
        <v>1.1252438425994247E-13</v>
      </c>
      <c r="D35" s="12">
        <f t="shared" si="2"/>
        <v>-0.07405205432240135</v>
      </c>
      <c r="F35" s="6"/>
      <c r="G35" s="2"/>
      <c r="H35" s="2"/>
      <c r="I35" s="2"/>
      <c r="J35" s="2"/>
    </row>
    <row r="36" spans="1:10" ht="18.75">
      <c r="A36" s="29">
        <f t="shared" si="0"/>
      </c>
      <c r="B36" s="8">
        <f t="shared" si="3"/>
        <v>11</v>
      </c>
      <c r="C36" s="10">
        <f t="shared" si="1"/>
        <v>2.308562459572486E-15</v>
      </c>
      <c r="D36" s="12">
        <f t="shared" si="2"/>
        <v>-0.04666240366819384</v>
      </c>
      <c r="E36" s="6"/>
      <c r="F36" s="6"/>
      <c r="G36" s="6"/>
      <c r="H36" s="6"/>
      <c r="I36" s="6"/>
      <c r="J36" s="2"/>
    </row>
    <row r="37" spans="1:10" ht="18.75">
      <c r="A37" s="29">
        <f t="shared" si="0"/>
      </c>
      <c r="B37" s="8">
        <f t="shared" si="3"/>
        <v>12</v>
      </c>
      <c r="C37" s="10">
        <f t="shared" si="1"/>
        <v>4.307663829703932E-17</v>
      </c>
      <c r="D37" s="12">
        <f t="shared" si="2"/>
        <v>-0.026742517710387544</v>
      </c>
      <c r="E37" s="6"/>
      <c r="F37" s="6"/>
      <c r="G37" s="6"/>
      <c r="H37" s="6"/>
      <c r="I37" s="6"/>
      <c r="J37" s="2"/>
    </row>
    <row r="38" spans="1:10" ht="18.75">
      <c r="A38" s="29">
        <f t="shared" si="0"/>
      </c>
      <c r="B38" s="8">
        <f t="shared" si="3"/>
        <v>13</v>
      </c>
      <c r="C38" s="10">
        <f t="shared" si="1"/>
        <v>7.361167430640529E-19</v>
      </c>
      <c r="D38" s="12">
        <f t="shared" si="2"/>
        <v>-0.014035962386454355</v>
      </c>
      <c r="E38" s="2"/>
      <c r="F38" s="2"/>
      <c r="G38" s="2"/>
      <c r="H38" s="2"/>
      <c r="I38" s="2"/>
      <c r="J38" s="2"/>
    </row>
    <row r="39" spans="1:10" ht="18.75">
      <c r="A39" s="29">
        <f t="shared" si="0"/>
      </c>
      <c r="B39" s="8">
        <f aca="true" t="shared" si="4" ref="B39:B44">IF(B38&lt;n,B38+1,"")</f>
        <v>14</v>
      </c>
      <c r="C39" s="10">
        <f t="shared" si="1"/>
        <v>1.1587943600314609E-20</v>
      </c>
      <c r="D39" s="12">
        <f aca="true" t="shared" si="5" ref="D39:D44">IF(B39&lt;=n,-BINOMDIST(B39,n,p_upper,FALSE),"")</f>
        <v>-0.00678635983877656</v>
      </c>
      <c r="E39" s="2"/>
      <c r="F39" s="2"/>
      <c r="G39" s="2"/>
      <c r="H39" s="2"/>
      <c r="I39" s="2"/>
      <c r="J39" s="2"/>
    </row>
    <row r="40" spans="1:10" ht="18.75">
      <c r="A40" s="29">
        <f t="shared" si="0"/>
      </c>
      <c r="B40" s="8">
        <f t="shared" si="4"/>
        <v>15</v>
      </c>
      <c r="C40" s="10">
        <f t="shared" si="1"/>
        <v>1.688941077184296E-22</v>
      </c>
      <c r="D40" s="12">
        <f t="shared" si="5"/>
        <v>-0.0030379457962061737</v>
      </c>
      <c r="E40" s="2"/>
      <c r="F40" s="2"/>
      <c r="G40" s="2"/>
      <c r="H40" s="2"/>
      <c r="I40" s="2"/>
      <c r="J40" s="2"/>
    </row>
    <row r="41" spans="1:10" ht="18.75">
      <c r="A41" s="29">
        <f t="shared" si="0"/>
      </c>
      <c r="B41" s="8">
        <f t="shared" si="4"/>
        <v>16</v>
      </c>
      <c r="C41" s="10">
        <f t="shared" si="1"/>
        <v>2.2891662099598673E-24</v>
      </c>
      <c r="D41" s="12">
        <f t="shared" si="5"/>
        <v>-0.0012646718750188844</v>
      </c>
      <c r="E41" s="2"/>
      <c r="F41" s="2"/>
      <c r="G41" s="2"/>
      <c r="H41" s="2"/>
      <c r="I41" s="2"/>
      <c r="J41" s="2"/>
    </row>
    <row r="42" spans="1:10" ht="18.75">
      <c r="A42" s="29">
        <f t="shared" si="0"/>
      </c>
      <c r="B42" s="8">
        <f t="shared" si="4"/>
        <v>17</v>
      </c>
      <c r="C42" s="10">
        <f t="shared" si="1"/>
        <v>2.896449330837446E-26</v>
      </c>
      <c r="D42" s="12">
        <f t="shared" si="5"/>
        <v>-0.0004914750556564755</v>
      </c>
      <c r="E42" s="2"/>
      <c r="F42" s="2"/>
      <c r="G42" s="2"/>
      <c r="H42" s="2"/>
      <c r="I42" s="2"/>
      <c r="J42" s="2"/>
    </row>
    <row r="43" spans="1:10" ht="18.75">
      <c r="A43" s="29">
        <f t="shared" si="0"/>
      </c>
      <c r="B43" s="8">
        <f t="shared" si="4"/>
        <v>18</v>
      </c>
      <c r="C43" s="10">
        <f t="shared" si="1"/>
        <v>3.4328632253607857E-28</v>
      </c>
      <c r="D43" s="12">
        <f t="shared" si="5"/>
        <v>-0.00017890688599453043</v>
      </c>
      <c r="E43" s="2"/>
      <c r="F43" s="2"/>
      <c r="G43" s="2"/>
      <c r="H43" s="2"/>
      <c r="I43" s="2"/>
      <c r="J43" s="2"/>
    </row>
    <row r="44" spans="1:10" ht="18.75">
      <c r="A44" s="29">
        <f t="shared" si="0"/>
      </c>
      <c r="B44" s="8">
        <f t="shared" si="4"/>
        <v>19</v>
      </c>
      <c r="C44" s="10">
        <f t="shared" si="1"/>
        <v>3.822626312816892E-30</v>
      </c>
      <c r="D44" s="12">
        <f t="shared" si="5"/>
        <v>-6.11881626536601E-05</v>
      </c>
      <c r="E44" s="2"/>
      <c r="F44" s="2"/>
      <c r="G44" s="2"/>
      <c r="H44" s="2"/>
      <c r="I44" s="2"/>
      <c r="J44" s="2"/>
    </row>
    <row r="45" spans="1:10" ht="18.75">
      <c r="A45" s="29">
        <f t="shared" si="0"/>
      </c>
      <c r="B45" s="8">
        <f t="shared" si="3"/>
        <v>20</v>
      </c>
      <c r="C45" s="10">
        <f t="shared" si="1"/>
        <v>4.010112072028591E-32</v>
      </c>
      <c r="D45" s="12">
        <f t="shared" si="2"/>
        <v>-1.9715013964701893E-05</v>
      </c>
      <c r="E45" s="2"/>
      <c r="F45" s="2"/>
      <c r="G45" s="2"/>
      <c r="H45" s="2"/>
      <c r="I45" s="2"/>
      <c r="J45" s="2"/>
    </row>
    <row r="46" spans="1:10" ht="18.75">
      <c r="A46" s="29">
        <f t="shared" si="0"/>
      </c>
      <c r="B46" s="8">
        <f aca="true" t="shared" si="6" ref="B46:B109">IF(B45&lt;n,B45+1,"")</f>
        <v>21</v>
      </c>
      <c r="C46" s="10">
        <f t="shared" si="1"/>
        <v>3.972802013061519E-34</v>
      </c>
      <c r="D46" s="12">
        <f aca="true" t="shared" si="7" ref="D46:D109">IF(B46&lt;=n,-BINOMDIST(B46,n,p_upper,FALSE),"")</f>
        <v>-5.998912293531806E-06</v>
      </c>
      <c r="E46" s="2"/>
      <c r="F46" s="2"/>
      <c r="G46" s="2"/>
      <c r="H46" s="2"/>
      <c r="I46" s="2"/>
      <c r="J46" s="2"/>
    </row>
    <row r="47" spans="1:10" ht="18.75">
      <c r="A47" s="29">
        <f t="shared" si="0"/>
      </c>
      <c r="B47" s="8">
        <f t="shared" si="6"/>
        <v>22</v>
      </c>
      <c r="C47" s="10">
        <f t="shared" si="1"/>
        <v>3.7250988582161244E-36</v>
      </c>
      <c r="D47" s="12">
        <f t="shared" si="7"/>
        <v>-1.7276207204404577E-06</v>
      </c>
      <c r="E47" s="2"/>
      <c r="F47" s="2"/>
      <c r="G47" s="2"/>
      <c r="H47" s="2"/>
      <c r="I47" s="2"/>
      <c r="J47" s="2"/>
    </row>
    <row r="48" spans="1:10" ht="18.75">
      <c r="A48" s="29">
        <f t="shared" si="0"/>
      </c>
      <c r="B48" s="8">
        <f t="shared" si="6"/>
        <v>23</v>
      </c>
      <c r="C48" s="10">
        <f t="shared" si="1"/>
        <v>3.312421962189972E-38</v>
      </c>
      <c r="D48" s="12">
        <f t="shared" si="7"/>
        <v>-4.718362115548343E-07</v>
      </c>
      <c r="E48" s="2"/>
      <c r="F48" s="2"/>
      <c r="G48" s="2"/>
      <c r="H48" s="2"/>
      <c r="I48" s="2"/>
      <c r="J48" s="2"/>
    </row>
    <row r="49" spans="1:10" ht="18.75">
      <c r="A49" s="29">
        <f t="shared" si="0"/>
      </c>
      <c r="B49" s="8">
        <f t="shared" si="6"/>
        <v>24</v>
      </c>
      <c r="C49" s="10">
        <f t="shared" si="1"/>
        <v>2.7984010406116668E-40</v>
      </c>
      <c r="D49" s="12">
        <f t="shared" si="7"/>
        <v>-1.2243076909028273E-07</v>
      </c>
      <c r="E49" s="2"/>
      <c r="F49" s="2"/>
      <c r="G49" s="2"/>
      <c r="H49" s="2"/>
      <c r="I49" s="2"/>
      <c r="J49" s="2"/>
    </row>
    <row r="50" spans="1:10" ht="18.75">
      <c r="A50" s="29">
        <f t="shared" si="0"/>
      </c>
      <c r="B50" s="8">
        <f t="shared" si="6"/>
        <v>25</v>
      </c>
      <c r="C50" s="10">
        <f t="shared" si="1"/>
        <v>2.2498444654124103E-42</v>
      </c>
      <c r="D50" s="12">
        <f t="shared" si="7"/>
        <v>-3.023208717123139E-08</v>
      </c>
      <c r="E50" s="2"/>
      <c r="F50" s="2"/>
      <c r="G50" s="2"/>
      <c r="H50" s="2"/>
      <c r="I50" s="2"/>
      <c r="J50" s="2"/>
    </row>
    <row r="51" spans="1:10" ht="18.75">
      <c r="A51" s="29">
        <f t="shared" si="0"/>
      </c>
      <c r="B51" s="8">
        <f t="shared" si="6"/>
        <v>26</v>
      </c>
      <c r="C51" s="10">
        <f t="shared" si="1"/>
        <v>1.7239921773136754E-44</v>
      </c>
      <c r="D51" s="12">
        <f t="shared" si="7"/>
        <v>-7.115180755909339E-09</v>
      </c>
      <c r="E51" s="2"/>
      <c r="F51" s="2"/>
      <c r="G51" s="2"/>
      <c r="H51" s="2"/>
      <c r="I51" s="2"/>
      <c r="J51" s="2"/>
    </row>
    <row r="52" spans="1:10" ht="18.75">
      <c r="A52" s="29">
        <f t="shared" si="0"/>
      </c>
      <c r="B52" s="8">
        <f t="shared" si="6"/>
        <v>27</v>
      </c>
      <c r="C52" s="10">
        <f t="shared" si="1"/>
        <v>1.260861108113536E-46</v>
      </c>
      <c r="D52" s="12">
        <f t="shared" si="7"/>
        <v>-1.598280154041988E-09</v>
      </c>
      <c r="E52" s="2"/>
      <c r="F52" s="2"/>
      <c r="G52" s="2"/>
      <c r="H52" s="2"/>
      <c r="I52" s="2"/>
      <c r="J52" s="2"/>
    </row>
    <row r="53" spans="1:10" ht="18.75">
      <c r="A53" s="29">
        <f t="shared" si="0"/>
      </c>
      <c r="B53" s="8">
        <f t="shared" si="6"/>
        <v>28</v>
      </c>
      <c r="C53" s="10">
        <f t="shared" si="1"/>
        <v>8.812718458811038E-49</v>
      </c>
      <c r="D53" s="12">
        <f t="shared" si="7"/>
        <v>-3.4310777941265364E-10</v>
      </c>
      <c r="E53" s="2"/>
      <c r="F53" s="2"/>
      <c r="G53" s="2"/>
      <c r="H53" s="2"/>
      <c r="I53" s="2"/>
      <c r="J53" s="2"/>
    </row>
    <row r="54" spans="1:10" ht="18.75">
      <c r="A54" s="29">
        <f t="shared" si="0"/>
      </c>
      <c r="B54" s="8">
        <f t="shared" si="6"/>
        <v>29</v>
      </c>
      <c r="C54" s="10">
        <f t="shared" si="1"/>
        <v>5.893622063196067E-51</v>
      </c>
      <c r="D54" s="12">
        <f t="shared" si="7"/>
        <v>-7.047546713016913E-11</v>
      </c>
      <c r="E54" s="2"/>
      <c r="F54" s="2"/>
      <c r="G54" s="2"/>
      <c r="H54" s="2"/>
      <c r="I54" s="2"/>
      <c r="J54" s="2"/>
    </row>
    <row r="55" spans="1:10" ht="18.75">
      <c r="A55" s="29">
        <f t="shared" si="0"/>
      </c>
      <c r="B55" s="8">
        <f t="shared" si="6"/>
        <v>30</v>
      </c>
      <c r="C55" s="10">
        <f t="shared" si="1"/>
        <v>3.775419593830331E-53</v>
      </c>
      <c r="D55" s="12">
        <f t="shared" si="7"/>
        <v>-1.3866150742508279E-11</v>
      </c>
      <c r="E55" s="2"/>
      <c r="F55" s="2"/>
      <c r="G55" s="2"/>
      <c r="H55" s="2"/>
      <c r="I55" s="2"/>
      <c r="J55" s="2"/>
    </row>
    <row r="56" spans="1:10" ht="18.75">
      <c r="A56" s="29">
        <f t="shared" si="0"/>
      </c>
      <c r="B56" s="8">
        <f t="shared" si="6"/>
        <v>31</v>
      </c>
      <c r="C56" s="10">
        <f t="shared" si="1"/>
        <v>2.3190226294900482E-55</v>
      </c>
      <c r="D56" s="12">
        <f t="shared" si="7"/>
        <v>-2.615957534461623E-12</v>
      </c>
      <c r="E56" s="2"/>
      <c r="F56" s="2"/>
      <c r="G56" s="2"/>
      <c r="H56" s="2"/>
      <c r="I56" s="2"/>
      <c r="J56" s="2"/>
    </row>
    <row r="57" spans="1:10" ht="18.75">
      <c r="A57" s="29">
        <f t="shared" si="0"/>
      </c>
      <c r="B57" s="8">
        <f t="shared" si="6"/>
        <v>32</v>
      </c>
      <c r="C57" s="10">
        <f t="shared" si="1"/>
        <v>1.3671510032205516E-57</v>
      </c>
      <c r="D57" s="12">
        <f t="shared" si="7"/>
        <v>-4.736714401408604E-13</v>
      </c>
      <c r="E57" s="2"/>
      <c r="F57" s="2"/>
      <c r="G57" s="2"/>
      <c r="H57" s="2"/>
      <c r="I57" s="2"/>
      <c r="J57" s="2"/>
    </row>
    <row r="58" spans="1:10" ht="18.75">
      <c r="A58" s="29">
        <f t="shared" si="0"/>
      </c>
      <c r="B58" s="8">
        <f t="shared" si="6"/>
        <v>33</v>
      </c>
      <c r="C58" s="10">
        <f t="shared" si="1"/>
        <v>7.742587291840437E-60</v>
      </c>
      <c r="D58" s="12">
        <f t="shared" si="7"/>
        <v>-8.239139119872109E-14</v>
      </c>
      <c r="E58" s="2"/>
      <c r="F58" s="2"/>
      <c r="G58" s="2"/>
      <c r="H58" s="2"/>
      <c r="I58" s="2"/>
      <c r="J58" s="2"/>
    </row>
    <row r="59" spans="1:10" ht="18.75">
      <c r="A59" s="29">
        <f t="shared" si="0"/>
      </c>
      <c r="B59" s="8">
        <f t="shared" si="6"/>
        <v>34</v>
      </c>
      <c r="C59" s="10">
        <f t="shared" si="1"/>
        <v>4.215743625050986E-62</v>
      </c>
      <c r="D59" s="12">
        <f t="shared" si="7"/>
        <v>-1.3778594810014614E-14</v>
      </c>
      <c r="E59" s="2"/>
      <c r="F59" s="2"/>
      <c r="G59" s="2"/>
      <c r="H59" s="2"/>
      <c r="I59" s="2"/>
      <c r="J59" s="2"/>
    </row>
    <row r="60" spans="1:10" ht="18.75">
      <c r="A60" s="29">
        <f t="shared" si="0"/>
      </c>
      <c r="B60" s="8">
        <f t="shared" si="6"/>
        <v>35</v>
      </c>
      <c r="C60" s="10">
        <f t="shared" si="1"/>
        <v>2.2086006031453886E-64</v>
      </c>
      <c r="D60" s="12">
        <f t="shared" si="7"/>
        <v>-2.21708801717384E-15</v>
      </c>
      <c r="E60" s="2"/>
      <c r="F60" s="2"/>
      <c r="G60" s="2"/>
      <c r="H60" s="2"/>
      <c r="I60" s="2"/>
      <c r="J60" s="2"/>
    </row>
    <row r="61" spans="1:10" ht="18.75">
      <c r="A61" s="29">
        <f t="shared" si="0"/>
      </c>
      <c r="B61" s="8">
        <f t="shared" si="6"/>
        <v>36</v>
      </c>
      <c r="C61" s="10">
        <f t="shared" si="1"/>
        <v>1.1141139442590991E-66</v>
      </c>
      <c r="D61" s="12">
        <f t="shared" si="7"/>
        <v>-3.43502869592894E-16</v>
      </c>
      <c r="E61" s="2"/>
      <c r="F61" s="2"/>
      <c r="G61" s="2"/>
      <c r="H61" s="2"/>
      <c r="I61" s="2"/>
      <c r="J61" s="2"/>
    </row>
    <row r="62" spans="1:10" ht="18.75">
      <c r="A62" s="29">
        <f t="shared" si="0"/>
      </c>
      <c r="B62" s="8">
        <f t="shared" si="6"/>
        <v>37</v>
      </c>
      <c r="C62" s="10">
        <f t="shared" si="1"/>
        <v>5.415090972906701E-69</v>
      </c>
      <c r="D62" s="12">
        <f t="shared" si="7"/>
        <v>-5.1279233863021606E-17</v>
      </c>
      <c r="E62" s="2"/>
      <c r="F62" s="2"/>
      <c r="G62" s="2"/>
      <c r="H62" s="2"/>
      <c r="I62" s="2"/>
      <c r="J62" s="2"/>
    </row>
    <row r="63" spans="1:10" ht="18.75">
      <c r="A63" s="29">
        <f t="shared" si="0"/>
      </c>
      <c r="B63" s="8">
        <f t="shared" si="6"/>
        <v>38</v>
      </c>
      <c r="C63" s="10">
        <f t="shared" si="1"/>
        <v>2.5375887123018488E-71</v>
      </c>
      <c r="D63" s="12">
        <f t="shared" si="7"/>
        <v>-7.380605898641774E-18</v>
      </c>
      <c r="E63" s="2"/>
      <c r="F63" s="2"/>
      <c r="G63" s="2"/>
      <c r="H63" s="2"/>
      <c r="I63" s="2"/>
      <c r="J63" s="2"/>
    </row>
    <row r="64" spans="1:10" ht="18.75">
      <c r="A64" s="29">
        <f t="shared" si="0"/>
      </c>
      <c r="B64" s="8">
        <f t="shared" si="6"/>
        <v>39</v>
      </c>
      <c r="C64" s="10">
        <f t="shared" si="1"/>
        <v>1.1471872890264373E-73</v>
      </c>
      <c r="D64" s="12">
        <f t="shared" si="7"/>
        <v>-1.0248023668497585E-18</v>
      </c>
      <c r="E64" s="2"/>
      <c r="F64" s="2"/>
      <c r="G64" s="2"/>
      <c r="H64" s="2"/>
      <c r="I64" s="2"/>
      <c r="J64" s="2"/>
    </row>
    <row r="65" spans="1:10" ht="18.75">
      <c r="A65" s="29">
        <f t="shared" si="0"/>
      </c>
      <c r="B65" s="8">
        <f t="shared" si="6"/>
        <v>40</v>
      </c>
      <c r="C65" s="10">
        <f t="shared" si="1"/>
        <v>5.005958317638169E-76</v>
      </c>
      <c r="D65" s="12">
        <f t="shared" si="7"/>
        <v>-1.373498007896158E-19</v>
      </c>
      <c r="E65" s="2"/>
      <c r="F65" s="2"/>
      <c r="G65" s="2"/>
      <c r="H65" s="2"/>
      <c r="I65" s="2"/>
      <c r="J65" s="2"/>
    </row>
    <row r="66" spans="1:11" ht="18.75">
      <c r="A66" s="29">
        <f t="shared" si="0"/>
      </c>
      <c r="B66" s="8">
        <f t="shared" si="6"/>
        <v>41</v>
      </c>
      <c r="C66" s="10">
        <f t="shared" si="1"/>
        <v>2.1096341527582444E-78</v>
      </c>
      <c r="D66" s="12">
        <f t="shared" si="7"/>
        <v>-1.777800252953052E-20</v>
      </c>
      <c r="E66" s="2"/>
      <c r="F66" s="2"/>
      <c r="G66" s="2"/>
      <c r="H66" s="2"/>
      <c r="I66" s="2"/>
      <c r="J66" s="2"/>
      <c r="K66" s="2"/>
    </row>
    <row r="67" spans="1:11" ht="18.75">
      <c r="A67" s="29">
        <f t="shared" si="0"/>
      </c>
      <c r="B67" s="8">
        <f t="shared" si="6"/>
        <v>42</v>
      </c>
      <c r="C67" s="10">
        <f t="shared" si="1"/>
        <v>8.590279428910944E-81</v>
      </c>
      <c r="D67" s="12">
        <f t="shared" si="7"/>
        <v>-2.223402646934254E-21</v>
      </c>
      <c r="E67" s="2"/>
      <c r="F67" s="2"/>
      <c r="G67" s="2"/>
      <c r="H67" s="2"/>
      <c r="I67" s="2"/>
      <c r="J67" s="2"/>
      <c r="K67" s="2"/>
    </row>
    <row r="68" spans="1:11" ht="18.75">
      <c r="A68" s="29">
        <f t="shared" si="0"/>
      </c>
      <c r="B68" s="8">
        <f t="shared" si="6"/>
        <v>43</v>
      </c>
      <c r="C68" s="10">
        <f t="shared" si="1"/>
        <v>3.38133163742332E-83</v>
      </c>
      <c r="D68" s="12">
        <f t="shared" si="7"/>
        <v>-2.6880268758224417E-22</v>
      </c>
      <c r="E68" s="2"/>
      <c r="F68" s="2"/>
      <c r="G68" s="2"/>
      <c r="H68" s="2"/>
      <c r="I68" s="2"/>
      <c r="J68" s="2"/>
      <c r="K68" s="2"/>
    </row>
    <row r="69" spans="1:11" ht="18.75">
      <c r="A69" s="29">
        <f t="shared" si="0"/>
      </c>
      <c r="B69" s="8">
        <f t="shared" si="6"/>
        <v>44</v>
      </c>
      <c r="C69" s="10">
        <f t="shared" si="1"/>
        <v>1.2871714439622635E-85</v>
      </c>
      <c r="D69" s="12">
        <f t="shared" si="7"/>
        <v>-3.1428036311803376E-23</v>
      </c>
      <c r="E69" s="2"/>
      <c r="F69" s="2"/>
      <c r="G69" s="2"/>
      <c r="H69" s="2"/>
      <c r="I69" s="2"/>
      <c r="J69" s="2"/>
      <c r="K69" s="2"/>
    </row>
    <row r="70" spans="1:11" ht="18.75">
      <c r="A70" s="29">
        <f t="shared" si="0"/>
      </c>
      <c r="B70" s="8">
        <f t="shared" si="6"/>
        <v>45</v>
      </c>
      <c r="C70" s="10">
        <f t="shared" si="1"/>
        <v>4.7405576857293065E-88</v>
      </c>
      <c r="D70" s="12">
        <f t="shared" si="7"/>
        <v>-3.5550465919087366E-24</v>
      </c>
      <c r="E70" s="2"/>
      <c r="F70" s="2"/>
      <c r="G70" s="2"/>
      <c r="H70" s="2"/>
      <c r="I70" s="2"/>
      <c r="J70" s="2"/>
      <c r="K70" s="2"/>
    </row>
    <row r="71" spans="1:11" ht="18.75">
      <c r="A71" s="29">
        <f t="shared" si="0"/>
      </c>
      <c r="B71" s="8">
        <f t="shared" si="6"/>
        <v>46</v>
      </c>
      <c r="C71" s="10">
        <f t="shared" si="1"/>
        <v>1.6897881183931342E-90</v>
      </c>
      <c r="D71" s="12">
        <f t="shared" si="7"/>
        <v>-3.8920922434712387E-25</v>
      </c>
      <c r="E71" s="2"/>
      <c r="F71" s="2"/>
      <c r="G71" s="2"/>
      <c r="H71" s="2"/>
      <c r="I71" s="2"/>
      <c r="J71" s="2"/>
      <c r="K71" s="2"/>
    </row>
    <row r="72" spans="1:11" ht="18.75">
      <c r="A72" s="29">
        <f t="shared" si="0"/>
      </c>
      <c r="B72" s="8">
        <f t="shared" si="6"/>
        <v>47</v>
      </c>
      <c r="C72" s="10">
        <f t="shared" si="1"/>
        <v>5.831763736734235E-93</v>
      </c>
      <c r="D72" s="12">
        <f t="shared" si="7"/>
        <v>-4.125587521699155E-26</v>
      </c>
      <c r="E72" s="2"/>
      <c r="F72" s="2"/>
      <c r="G72" s="2"/>
      <c r="H72" s="2"/>
      <c r="I72" s="2"/>
      <c r="J72" s="2"/>
      <c r="K72" s="2"/>
    </row>
    <row r="73" spans="1:11" ht="18.75">
      <c r="A73" s="29">
        <f t="shared" si="0"/>
      </c>
      <c r="B73" s="8">
        <f t="shared" si="6"/>
        <v>48</v>
      </c>
      <c r="C73" s="10">
        <f t="shared" si="1"/>
        <v>1.949295927656376E-95</v>
      </c>
      <c r="D73" s="12">
        <f t="shared" si="7"/>
        <v>-4.235441333831778E-27</v>
      </c>
      <c r="E73" s="2"/>
      <c r="F73" s="2"/>
      <c r="G73" s="2"/>
      <c r="H73" s="2"/>
      <c r="I73" s="2"/>
      <c r="J73" s="2"/>
      <c r="K73" s="2"/>
    </row>
    <row r="74" spans="1:11" ht="18.75">
      <c r="A74" s="29">
        <f t="shared" si="0"/>
      </c>
      <c r="B74" s="8">
        <f t="shared" si="6"/>
        <v>49</v>
      </c>
      <c r="C74" s="10">
        <f t="shared" si="1"/>
        <v>6.312507460902148E-98</v>
      </c>
      <c r="D74" s="12">
        <f t="shared" si="7"/>
        <v>-4.212673597543512E-28</v>
      </c>
      <c r="E74" s="2"/>
      <c r="F74" s="2"/>
      <c r="G74" s="2"/>
      <c r="H74" s="2"/>
      <c r="I74" s="2"/>
      <c r="J74" s="2"/>
      <c r="K74" s="2"/>
    </row>
    <row r="75" spans="1:11" ht="18.75">
      <c r="A75" s="29">
        <f t="shared" si="0"/>
      </c>
      <c r="B75" s="8">
        <f t="shared" si="6"/>
        <v>50</v>
      </c>
      <c r="C75" s="10">
        <f t="shared" si="1"/>
        <v>1.981069018824481E-100</v>
      </c>
      <c r="D75" s="12">
        <f t="shared" si="7"/>
        <v>-4.060602932822439E-29</v>
      </c>
      <c r="E75" s="2"/>
      <c r="F75" s="2"/>
      <c r="G75" s="2"/>
      <c r="H75" s="2"/>
      <c r="I75" s="2"/>
      <c r="J75" s="2"/>
      <c r="K75" s="2"/>
    </row>
    <row r="76" spans="1:11" ht="18.75">
      <c r="A76" s="29">
        <f t="shared" si="0"/>
      </c>
      <c r="B76" s="8">
        <f t="shared" si="6"/>
        <v>51</v>
      </c>
      <c r="C76" s="10">
        <f t="shared" si="1"/>
        <v>6.026841940551492E-103</v>
      </c>
      <c r="D76" s="12">
        <f t="shared" si="7"/>
        <v>-3.7941607833629306E-30</v>
      </c>
      <c r="E76" s="2"/>
      <c r="F76" s="2"/>
      <c r="G76" s="2"/>
      <c r="H76" s="2"/>
      <c r="I76" s="2"/>
      <c r="J76" s="2"/>
      <c r="K76" s="2"/>
    </row>
    <row r="77" spans="1:11" ht="18.75">
      <c r="A77" s="29">
        <f t="shared" si="0"/>
      </c>
      <c r="B77" s="8">
        <f t="shared" si="6"/>
        <v>52</v>
      </c>
      <c r="C77" s="10">
        <f t="shared" si="1"/>
        <v>1.7778020815427707E-105</v>
      </c>
      <c r="D77" s="12">
        <f t="shared" si="7"/>
        <v>-3.437513010948891E-31</v>
      </c>
      <c r="E77" s="2"/>
      <c r="F77" s="2"/>
      <c r="G77" s="2"/>
      <c r="H77" s="2"/>
      <c r="I77" s="2"/>
      <c r="J77" s="2"/>
      <c r="K77" s="2"/>
    </row>
    <row r="78" spans="1:11" ht="18.75">
      <c r="A78" s="29">
        <f t="shared" si="0"/>
      </c>
      <c r="B78" s="8">
        <f t="shared" si="6"/>
        <v>53</v>
      </c>
      <c r="C78" s="10">
        <f t="shared" si="1"/>
        <v>5.086085908601395E-108</v>
      </c>
      <c r="D78" s="12">
        <f t="shared" si="7"/>
        <v>-3.0205055851209507E-32</v>
      </c>
      <c r="E78" s="2"/>
      <c r="F78" s="2"/>
      <c r="G78" s="2"/>
      <c r="H78" s="2"/>
      <c r="I78" s="2"/>
      <c r="J78" s="2"/>
      <c r="K78" s="2"/>
    </row>
    <row r="79" spans="1:11" ht="18.75">
      <c r="A79" s="29">
        <f t="shared" si="0"/>
      </c>
      <c r="B79" s="8">
        <f t="shared" si="6"/>
        <v>54</v>
      </c>
      <c r="C79" s="10">
        <f t="shared" si="1"/>
        <v>1.4115184426939297E-110</v>
      </c>
      <c r="D79" s="12">
        <f t="shared" si="7"/>
        <v>-2.574645973306374E-33</v>
      </c>
      <c r="E79" s="2"/>
      <c r="F79" s="2"/>
      <c r="G79" s="2"/>
      <c r="H79" s="2"/>
      <c r="I79" s="2"/>
      <c r="J79" s="2"/>
      <c r="K79" s="2"/>
    </row>
    <row r="80" spans="1:11" ht="18.75">
      <c r="A80" s="29">
        <f t="shared" si="0"/>
      </c>
      <c r="B80" s="8">
        <f t="shared" si="6"/>
        <v>55</v>
      </c>
      <c r="C80" s="10">
        <f t="shared" si="1"/>
        <v>3.8008510718475947E-113</v>
      </c>
      <c r="D80" s="12">
        <f t="shared" si="7"/>
        <v>-2.1293488976916934E-34</v>
      </c>
      <c r="E80" s="2"/>
      <c r="F80" s="2"/>
      <c r="G80" s="2"/>
      <c r="H80" s="2"/>
      <c r="I80" s="2"/>
      <c r="J80" s="2"/>
      <c r="K80" s="2"/>
    </row>
    <row r="81" spans="1:11" ht="18.75">
      <c r="A81" s="29">
        <f t="shared" si="0"/>
      </c>
      <c r="B81" s="8">
        <f t="shared" si="6"/>
        <v>56</v>
      </c>
      <c r="C81" s="10">
        <f t="shared" si="1"/>
        <v>9.932272309541734E-116</v>
      </c>
      <c r="D81" s="12">
        <f t="shared" si="7"/>
        <v>-1.7090296737281966E-35</v>
      </c>
      <c r="E81" s="2"/>
      <c r="F81" s="2"/>
      <c r="G81" s="2"/>
      <c r="H81" s="2"/>
      <c r="I81" s="2"/>
      <c r="J81" s="2"/>
      <c r="K81" s="2"/>
    </row>
    <row r="82" spans="1:11" ht="18.75">
      <c r="A82" s="29">
        <f t="shared" si="0"/>
      </c>
      <c r="B82" s="8">
        <f t="shared" si="6"/>
        <v>57</v>
      </c>
      <c r="C82" s="10">
        <f t="shared" si="1"/>
        <v>2.5192154678428676E-118</v>
      </c>
      <c r="D82" s="12">
        <f t="shared" si="7"/>
        <v>-1.3313777996434974E-36</v>
      </c>
      <c r="E82" s="2"/>
      <c r="F82" s="2"/>
      <c r="G82" s="2"/>
      <c r="H82" s="2"/>
      <c r="I82" s="2"/>
      <c r="J82" s="2"/>
      <c r="K82" s="2"/>
    </row>
    <row r="83" spans="1:11" ht="18.75">
      <c r="A83" s="29">
        <f t="shared" si="0"/>
      </c>
      <c r="B83" s="8">
        <f t="shared" si="6"/>
        <v>58</v>
      </c>
      <c r="C83" s="10">
        <f t="shared" si="1"/>
        <v>6.202975117165986E-121</v>
      </c>
      <c r="D83" s="12">
        <f t="shared" si="7"/>
        <v>-1.006864542402288E-37</v>
      </c>
      <c r="E83" s="2"/>
      <c r="F83" s="2"/>
      <c r="G83" s="2"/>
      <c r="H83" s="2"/>
      <c r="I83" s="2"/>
      <c r="J83" s="2"/>
      <c r="K83" s="2"/>
    </row>
    <row r="84" spans="1:11" ht="18.75">
      <c r="A84" s="29">
        <f t="shared" si="0"/>
      </c>
      <c r="B84" s="8">
        <f t="shared" si="6"/>
        <v>59</v>
      </c>
      <c r="C84" s="10">
        <f t="shared" si="1"/>
        <v>1.4829131415307702E-123</v>
      </c>
      <c r="D84" s="12">
        <f t="shared" si="7"/>
        <v>-7.39301748347594E-39</v>
      </c>
      <c r="E84" s="2"/>
      <c r="F84" s="2"/>
      <c r="G84" s="2"/>
      <c r="H84" s="2"/>
      <c r="I84" s="2"/>
      <c r="J84" s="2"/>
      <c r="K84" s="2"/>
    </row>
    <row r="85" spans="1:11" ht="18.75">
      <c r="A85" s="29">
        <f t="shared" si="0"/>
      </c>
      <c r="B85" s="8">
        <f t="shared" si="6"/>
        <v>60</v>
      </c>
      <c r="C85" s="10">
        <f t="shared" si="1"/>
        <v>3.4424627878139335E-126</v>
      </c>
      <c r="D85" s="12">
        <f t="shared" si="7"/>
        <v>-5.271209593829514E-40</v>
      </c>
      <c r="E85" s="2"/>
      <c r="F85" s="2"/>
      <c r="G85" s="2"/>
      <c r="H85" s="2"/>
      <c r="I85" s="2"/>
      <c r="J85" s="2"/>
      <c r="K85" s="2"/>
    </row>
    <row r="86" spans="1:11" ht="18.75">
      <c r="A86" s="29">
        <f t="shared" si="0"/>
      </c>
      <c r="B86" s="8">
        <f t="shared" si="6"/>
        <v>61</v>
      </c>
      <c r="C86" s="10">
        <f t="shared" si="1"/>
        <v>7.760893459555697E-129</v>
      </c>
      <c r="D86" s="12">
        <f t="shared" si="7"/>
        <v>-3.64995712939806E-41</v>
      </c>
      <c r="E86" s="2"/>
      <c r="F86" s="2"/>
      <c r="G86" s="2"/>
      <c r="H86" s="2"/>
      <c r="I86" s="2"/>
      <c r="J86" s="2"/>
      <c r="K86" s="2"/>
    </row>
    <row r="87" spans="1:11" ht="18.75">
      <c r="A87" s="29">
        <f t="shared" si="0"/>
      </c>
      <c r="B87" s="8">
        <f t="shared" si="6"/>
        <v>62</v>
      </c>
      <c r="C87" s="10">
        <f t="shared" si="1"/>
        <v>1.6993719941274253E-131</v>
      </c>
      <c r="D87" s="12">
        <f t="shared" si="7"/>
        <v>-2.4547061459705946E-42</v>
      </c>
      <c r="E87" s="2"/>
      <c r="F87" s="2"/>
      <c r="G87" s="2"/>
      <c r="H87" s="2"/>
      <c r="I87" s="2"/>
      <c r="J87" s="2"/>
      <c r="K87" s="2"/>
    </row>
    <row r="88" spans="1:11" ht="18.75">
      <c r="A88" s="29">
        <f t="shared" si="0"/>
      </c>
      <c r="B88" s="8">
        <f t="shared" si="6"/>
        <v>63</v>
      </c>
      <c r="C88" s="10">
        <f t="shared" si="1"/>
        <v>3.6144248470081315E-134</v>
      </c>
      <c r="D88" s="12">
        <f t="shared" si="7"/>
        <v>-1.6035601815427646E-43</v>
      </c>
      <c r="E88" s="2"/>
      <c r="F88" s="2"/>
      <c r="G88" s="2"/>
      <c r="H88" s="2"/>
      <c r="I88" s="2"/>
      <c r="J88" s="2"/>
      <c r="K88" s="2"/>
    </row>
    <row r="89" spans="1:11" ht="18.75">
      <c r="A89" s="29">
        <f aca="true" t="shared" si="8" ref="A89:A152">IF(B89=y,"-&gt;","")</f>
      </c>
      <c r="B89" s="8">
        <f t="shared" si="6"/>
        <v>64</v>
      </c>
      <c r="C89" s="10">
        <f aca="true" t="shared" si="9" ref="C89:C152">IF(B89&lt;=n,BINOMDIST(B89,n,p_lower,FALSE),"")</f>
        <v>7.467894741699829E-137</v>
      </c>
      <c r="D89" s="12">
        <f t="shared" si="7"/>
        <v>-1.0176050741330537E-44</v>
      </c>
      <c r="E89" s="2"/>
      <c r="F89" s="2"/>
      <c r="G89" s="2"/>
      <c r="H89" s="2"/>
      <c r="I89" s="2"/>
      <c r="J89" s="2"/>
      <c r="K89" s="2"/>
    </row>
    <row r="90" spans="1:4" ht="18.75">
      <c r="A90" s="29">
        <f t="shared" si="8"/>
      </c>
      <c r="B90" s="8">
        <f t="shared" si="6"/>
        <v>65</v>
      </c>
      <c r="C90" s="10">
        <f t="shared" si="9"/>
        <v>1.4989745200152366E-139</v>
      </c>
      <c r="D90" s="12">
        <f t="shared" si="7"/>
        <v>-6.273506289974377E-46</v>
      </c>
    </row>
    <row r="91" spans="1:4" ht="18.75">
      <c r="A91" s="29">
        <f t="shared" si="8"/>
      </c>
      <c r="B91" s="8">
        <f t="shared" si="6"/>
        <v>66</v>
      </c>
      <c r="C91" s="10">
        <f t="shared" si="9"/>
        <v>2.9231484736097802E-142</v>
      </c>
      <c r="D91" s="12">
        <f t="shared" si="7"/>
        <v>-3.757525816730677E-47</v>
      </c>
    </row>
    <row r="92" spans="1:4" ht="18.75">
      <c r="A92" s="29">
        <f t="shared" si="8"/>
      </c>
      <c r="B92" s="8">
        <f t="shared" si="6"/>
        <v>67</v>
      </c>
      <c r="C92" s="10">
        <f t="shared" si="9"/>
        <v>5.538424860229219E-145</v>
      </c>
      <c r="D92" s="12">
        <f t="shared" si="7"/>
        <v>-2.1866152754762796E-48</v>
      </c>
    </row>
    <row r="93" spans="1:4" ht="18.75">
      <c r="A93" s="29">
        <f t="shared" si="8"/>
      </c>
      <c r="B93" s="8">
        <f t="shared" si="6"/>
        <v>68</v>
      </c>
      <c r="C93" s="10">
        <f t="shared" si="9"/>
        <v>1.019561443632291E-147</v>
      </c>
      <c r="D93" s="12">
        <f t="shared" si="7"/>
        <v>-1.2363303326881681E-49</v>
      </c>
    </row>
    <row r="94" spans="1:4" ht="18.75">
      <c r="A94" s="29">
        <f t="shared" si="8"/>
      </c>
      <c r="B94" s="8">
        <f t="shared" si="6"/>
        <v>69</v>
      </c>
      <c r="C94" s="10">
        <f t="shared" si="9"/>
        <v>1.823643959099911E-150</v>
      </c>
      <c r="D94" s="12">
        <f t="shared" si="7"/>
        <v>-6.791976657280794E-51</v>
      </c>
    </row>
    <row r="95" spans="1:4" ht="18.75">
      <c r="A95" s="29">
        <f t="shared" si="8"/>
      </c>
      <c r="B95" s="8">
        <f t="shared" si="6"/>
        <v>70</v>
      </c>
      <c r="C95" s="10">
        <f t="shared" si="9"/>
        <v>3.169339786497068E-153</v>
      </c>
      <c r="D95" s="12">
        <f t="shared" si="7"/>
        <v>-3.625433523085344E-52</v>
      </c>
    </row>
    <row r="96" spans="1:4" ht="18.75">
      <c r="A96" s="29">
        <f t="shared" si="8"/>
      </c>
      <c r="B96" s="8">
        <f t="shared" si="6"/>
        <v>71</v>
      </c>
      <c r="C96" s="10">
        <f t="shared" si="9"/>
        <v>5.351765383807272E-156</v>
      </c>
      <c r="D96" s="12">
        <f t="shared" si="7"/>
        <v>-1.8802830064202243E-53</v>
      </c>
    </row>
    <row r="97" spans="1:4" ht="18.75">
      <c r="A97" s="29">
        <f t="shared" si="8"/>
      </c>
      <c r="B97" s="8">
        <f t="shared" si="6"/>
        <v>72</v>
      </c>
      <c r="C97" s="10">
        <f t="shared" si="9"/>
        <v>8.780456020075427E-159</v>
      </c>
      <c r="D97" s="12">
        <f t="shared" si="7"/>
        <v>-9.474978607551823E-55</v>
      </c>
    </row>
    <row r="98" spans="1:4" ht="18.75">
      <c r="A98" s="29">
        <f t="shared" si="8"/>
      </c>
      <c r="B98" s="8">
        <f t="shared" si="6"/>
        <v>73</v>
      </c>
      <c r="C98" s="10">
        <f t="shared" si="9"/>
        <v>1.3996383927383194E-161</v>
      </c>
      <c r="D98" s="12">
        <f t="shared" si="7"/>
        <v>-4.638868102452611E-56</v>
      </c>
    </row>
    <row r="99" spans="1:4" ht="18.75">
      <c r="A99" s="29">
        <f t="shared" si="8"/>
      </c>
      <c r="B99" s="8">
        <f t="shared" si="6"/>
        <v>74</v>
      </c>
      <c r="C99" s="10">
        <f t="shared" si="9"/>
        <v>2.1675802402668986E-164</v>
      </c>
      <c r="D99" s="12">
        <f t="shared" si="7"/>
        <v>-2.20651239831988E-57</v>
      </c>
    </row>
    <row r="100" spans="1:4" ht="18.75">
      <c r="A100" s="29">
        <f t="shared" si="8"/>
      </c>
      <c r="B100" s="8">
        <f t="shared" si="6"/>
        <v>75</v>
      </c>
      <c r="C100" s="10">
        <f t="shared" si="9"/>
        <v>3.261156144997443E-167</v>
      </c>
      <c r="D100" s="12">
        <f t="shared" si="7"/>
        <v>-1.0196187037036828E-58</v>
      </c>
    </row>
    <row r="101" spans="1:4" ht="18.75">
      <c r="A101" s="29">
        <f t="shared" si="8"/>
      </c>
      <c r="B101" s="8">
        <f t="shared" si="6"/>
        <v>76</v>
      </c>
      <c r="C101" s="10">
        <f t="shared" si="9"/>
        <v>4.766243764780288E-170</v>
      </c>
      <c r="D101" s="12">
        <f t="shared" si="7"/>
        <v>-4.576963630908331E-60</v>
      </c>
    </row>
    <row r="102" spans="1:4" ht="18.75">
      <c r="A102" s="29">
        <f t="shared" si="8"/>
      </c>
      <c r="B102" s="8">
        <f t="shared" si="6"/>
        <v>77</v>
      </c>
      <c r="C102" s="10">
        <f t="shared" si="9"/>
        <v>6.76635709514728E-173</v>
      </c>
      <c r="D102" s="12">
        <f t="shared" si="7"/>
        <v>-1.995681064411949E-61</v>
      </c>
    </row>
    <row r="103" spans="1:4" ht="18.75">
      <c r="A103" s="29">
        <f t="shared" si="8"/>
      </c>
      <c r="B103" s="8">
        <f t="shared" si="6"/>
        <v>78</v>
      </c>
      <c r="C103" s="10">
        <f t="shared" si="9"/>
        <v>9.329703582600614E-176</v>
      </c>
      <c r="D103" s="12">
        <f t="shared" si="7"/>
        <v>-8.451602828329002E-63</v>
      </c>
    </row>
    <row r="104" spans="1:4" ht="18.75">
      <c r="A104" s="29">
        <f t="shared" si="8"/>
      </c>
      <c r="B104" s="8">
        <f t="shared" si="6"/>
        <v>79</v>
      </c>
      <c r="C104" s="10">
        <f t="shared" si="9"/>
        <v>1.2493085277209275E-178</v>
      </c>
      <c r="D104" s="12">
        <f t="shared" si="7"/>
        <v>-3.475969441004025E-64</v>
      </c>
    </row>
    <row r="105" spans="1:4" ht="18.75">
      <c r="A105" s="29">
        <f t="shared" si="8"/>
      </c>
      <c r="B105" s="8">
        <f t="shared" si="6"/>
        <v>80</v>
      </c>
      <c r="C105" s="10">
        <f t="shared" si="9"/>
        <v>1.6244615212592161E-181</v>
      </c>
      <c r="D105" s="12">
        <f t="shared" si="7"/>
        <v>-1.388195669133167E-65</v>
      </c>
    </row>
    <row r="106" spans="1:4" ht="18.75">
      <c r="A106" s="29">
        <f t="shared" si="8"/>
      </c>
      <c r="B106" s="8">
        <f t="shared" si="6"/>
        <v>81</v>
      </c>
      <c r="C106" s="10">
        <f t="shared" si="9"/>
        <v>2.0508320828626811E-184</v>
      </c>
      <c r="D106" s="12">
        <f t="shared" si="7"/>
        <v>-5.382776784604849E-67</v>
      </c>
    </row>
    <row r="107" spans="1:4" ht="18.75">
      <c r="A107" s="29">
        <f t="shared" si="8"/>
      </c>
      <c r="B107" s="8">
        <f t="shared" si="6"/>
        <v>82</v>
      </c>
      <c r="C107" s="10">
        <f t="shared" si="9"/>
        <v>2.5134416396368396E-187</v>
      </c>
      <c r="D107" s="12">
        <f t="shared" si="7"/>
        <v>-2.0261896135239638E-68</v>
      </c>
    </row>
    <row r="108" spans="1:4" ht="18.75">
      <c r="A108" s="29">
        <f t="shared" si="8"/>
      </c>
      <c r="B108" s="8">
        <f t="shared" si="6"/>
        <v>83</v>
      </c>
      <c r="C108" s="10">
        <f t="shared" si="9"/>
        <v>2.989898462288617E-190</v>
      </c>
      <c r="D108" s="12">
        <f t="shared" si="7"/>
        <v>-7.40291444391999E-70</v>
      </c>
    </row>
    <row r="109" spans="1:4" ht="18.75">
      <c r="A109" s="29">
        <f t="shared" si="8"/>
      </c>
      <c r="B109" s="8">
        <f t="shared" si="6"/>
        <v>84</v>
      </c>
      <c r="C109" s="10">
        <f t="shared" si="9"/>
        <v>3.451576812684907E-193</v>
      </c>
      <c r="D109" s="12">
        <f t="shared" si="7"/>
        <v>-2.624815877851047E-71</v>
      </c>
    </row>
    <row r="110" spans="1:4" ht="18.75">
      <c r="A110" s="29">
        <f t="shared" si="8"/>
      </c>
      <c r="B110" s="8">
        <f aca="true" t="shared" si="10" ref="B110:B173">IF(B109&lt;n,B109+1,"")</f>
        <v>85</v>
      </c>
      <c r="C110" s="10">
        <f t="shared" si="9"/>
        <v>3.866073233332788E-196</v>
      </c>
      <c r="D110" s="12">
        <f aca="true" t="shared" si="11" ref="D110:D125">IF(B110&lt;=n,-BINOMDIST(B110,n,p_upper,FALSE),"")</f>
        <v>-9.029971703889181E-73</v>
      </c>
    </row>
    <row r="111" spans="1:4" ht="18.75">
      <c r="A111" s="29">
        <f t="shared" si="8"/>
      </c>
      <c r="B111" s="8">
        <f t="shared" si="10"/>
        <v>86</v>
      </c>
      <c r="C111" s="10">
        <f t="shared" si="9"/>
        <v>4.200734120019725E-199</v>
      </c>
      <c r="D111" s="12">
        <f t="shared" si="11"/>
        <v>-3.0135369342576203E-74</v>
      </c>
    </row>
    <row r="112" spans="1:4" ht="18.75">
      <c r="A112" s="29">
        <f t="shared" si="8"/>
      </c>
      <c r="B112" s="8">
        <f t="shared" si="10"/>
        <v>87</v>
      </c>
      <c r="C112" s="10">
        <f t="shared" si="9"/>
        <v>4.426770272739944E-202</v>
      </c>
      <c r="D112" s="12">
        <f t="shared" si="11"/>
        <v>-9.753788191665863E-76</v>
      </c>
    </row>
    <row r="113" spans="1:4" ht="18.75">
      <c r="A113" s="29">
        <f t="shared" si="8"/>
      </c>
      <c r="B113" s="8">
        <f t="shared" si="10"/>
        <v>88</v>
      </c>
      <c r="C113" s="10">
        <f t="shared" si="9"/>
        <v>4.52326662745917E-205</v>
      </c>
      <c r="D113" s="12">
        <f t="shared" si="11"/>
        <v>-3.061071932166853E-77</v>
      </c>
    </row>
    <row r="114" spans="1:4" ht="18.75">
      <c r="A114" s="29">
        <f t="shared" si="8"/>
      </c>
      <c r="B114" s="8">
        <f t="shared" si="10"/>
        <v>89</v>
      </c>
      <c r="C114" s="10">
        <f t="shared" si="9"/>
        <v>4.480328785588155E-208</v>
      </c>
      <c r="D114" s="12">
        <f t="shared" si="11"/>
        <v>-9.31249909866524E-79</v>
      </c>
    </row>
    <row r="115" spans="1:4" ht="18.75">
      <c r="A115" s="29">
        <f t="shared" si="8"/>
      </c>
      <c r="B115" s="8">
        <f t="shared" si="10"/>
        <v>90</v>
      </c>
      <c r="C115" s="10">
        <f t="shared" si="9"/>
        <v>4.300719872187609E-211</v>
      </c>
      <c r="D115" s="12">
        <f t="shared" si="11"/>
        <v>-2.7455700274457597E-80</v>
      </c>
    </row>
    <row r="116" spans="1:4" ht="18.75">
      <c r="A116" s="29">
        <f t="shared" si="8"/>
      </c>
      <c r="B116" s="8">
        <f t="shared" si="10"/>
        <v>91</v>
      </c>
      <c r="C116" s="10">
        <f t="shared" si="9"/>
        <v>3.999619713139265E-214</v>
      </c>
      <c r="D116" s="12">
        <f t="shared" si="11"/>
        <v>-7.842329419273494E-82</v>
      </c>
    </row>
    <row r="117" spans="1:4" ht="18.75">
      <c r="A117" s="29">
        <f t="shared" si="8"/>
      </c>
      <c r="B117" s="8">
        <f t="shared" si="10"/>
        <v>92</v>
      </c>
      <c r="C117" s="10">
        <f t="shared" si="9"/>
        <v>3.602520247275285E-217</v>
      </c>
      <c r="D117" s="12">
        <f t="shared" si="11"/>
        <v>-2.169540803075676E-83</v>
      </c>
    </row>
    <row r="118" spans="1:4" ht="18.75">
      <c r="A118" s="29">
        <f t="shared" si="8"/>
      </c>
      <c r="B118" s="8">
        <f t="shared" si="10"/>
        <v>93</v>
      </c>
      <c r="C118" s="10">
        <f t="shared" si="9"/>
        <v>3.1416587734133893E-220</v>
      </c>
      <c r="D118" s="12">
        <f t="shared" si="11"/>
        <v>-5.811060759476451E-85</v>
      </c>
    </row>
    <row r="119" spans="1:4" ht="18.75">
      <c r="A119" s="29">
        <f t="shared" si="8"/>
      </c>
      <c r="B119" s="8">
        <f t="shared" si="10"/>
        <v>94</v>
      </c>
      <c r="C119" s="10">
        <f t="shared" si="9"/>
        <v>2.651681585700598E-223</v>
      </c>
      <c r="D119" s="12">
        <f t="shared" si="11"/>
        <v>-1.506443290183037E-86</v>
      </c>
    </row>
    <row r="120" spans="1:4" ht="18.75">
      <c r="A120" s="29">
        <f t="shared" si="8"/>
      </c>
      <c r="B120" s="8">
        <f t="shared" si="10"/>
        <v>95</v>
      </c>
      <c r="C120" s="10">
        <f t="shared" si="9"/>
        <v>2.1653501952558472E-226</v>
      </c>
      <c r="D120" s="12">
        <f t="shared" si="11"/>
        <v>-3.778283740968337E-88</v>
      </c>
    </row>
    <row r="121" spans="1:4" ht="18.75">
      <c r="A121" s="29">
        <f t="shared" si="8"/>
      </c>
      <c r="B121" s="8">
        <f t="shared" si="10"/>
        <v>96</v>
      </c>
      <c r="C121" s="10">
        <f t="shared" si="9"/>
        <v>1.710027385458468E-229</v>
      </c>
      <c r="D121" s="12">
        <f t="shared" si="11"/>
        <v>-9.164409835611872E-90</v>
      </c>
    </row>
    <row r="122" spans="1:4" ht="18.75">
      <c r="A122" s="29">
        <f t="shared" si="8"/>
      </c>
      <c r="B122" s="8">
        <f t="shared" si="10"/>
        <v>97</v>
      </c>
      <c r="C122" s="10">
        <f t="shared" si="9"/>
        <v>1.3054442244442259E-232</v>
      </c>
      <c r="D122" s="12">
        <f t="shared" si="11"/>
        <v>-2.1487939359023274E-91</v>
      </c>
    </row>
    <row r="123" spans="1:4" ht="18.75">
      <c r="A123" s="29">
        <f t="shared" si="8"/>
      </c>
      <c r="B123" s="8">
        <f t="shared" si="10"/>
        <v>98</v>
      </c>
      <c r="C123" s="10">
        <f t="shared" si="9"/>
        <v>9.629279699198892E-236</v>
      </c>
      <c r="D123" s="12">
        <f t="shared" si="11"/>
        <v>-4.868164685162072E-93</v>
      </c>
    </row>
    <row r="124" spans="1:4" ht="18.75">
      <c r="A124" s="29">
        <f t="shared" si="8"/>
      </c>
      <c r="B124" s="8">
        <f t="shared" si="10"/>
        <v>99</v>
      </c>
      <c r="C124" s="10">
        <f t="shared" si="9"/>
        <v>6.859560612774844E-239</v>
      </c>
      <c r="D124" s="12">
        <f t="shared" si="11"/>
        <v>-1.0651303730271379E-94</v>
      </c>
    </row>
    <row r="125" spans="1:4" ht="18.75">
      <c r="A125" s="29">
        <f t="shared" si="8"/>
      </c>
      <c r="B125" s="8">
        <f t="shared" si="10"/>
        <v>100</v>
      </c>
      <c r="C125" s="10">
        <f t="shared" si="9"/>
        <v>4.716703803302562E-242</v>
      </c>
      <c r="D125" s="12">
        <f t="shared" si="11"/>
        <v>-2.249469385570479E-96</v>
      </c>
    </row>
    <row r="126" spans="1:4" ht="18.75">
      <c r="A126" s="29">
        <f t="shared" si="8"/>
      </c>
      <c r="B126" s="8">
        <f t="shared" si="10"/>
        <v>101</v>
      </c>
      <c r="C126" s="10">
        <f t="shared" si="9"/>
        <v>3.1288052156437167E-245</v>
      </c>
      <c r="D126" s="12">
        <f aca="true" t="shared" si="12" ref="D126:D175">IF(B126&lt;=n,-BINOMDIST(B126,n,p_upper,FALSE),"")</f>
        <v>-4.583054488058124E-98</v>
      </c>
    </row>
    <row r="127" spans="1:4" ht="18.75">
      <c r="A127" s="29">
        <f t="shared" si="8"/>
      </c>
      <c r="B127" s="8">
        <f t="shared" si="10"/>
        <v>102</v>
      </c>
      <c r="C127" s="10">
        <f t="shared" si="9"/>
        <v>2.0010492549507037E-248</v>
      </c>
      <c r="D127" s="12">
        <f t="shared" si="12"/>
        <v>-9.002627561054037E-100</v>
      </c>
    </row>
    <row r="128" spans="1:4" ht="18.75">
      <c r="A128" s="29">
        <f t="shared" si="8"/>
      </c>
      <c r="B128" s="8">
        <f t="shared" si="10"/>
        <v>103</v>
      </c>
      <c r="C128" s="10">
        <f t="shared" si="9"/>
        <v>1.2331069750107705E-251</v>
      </c>
      <c r="D128" s="12">
        <f t="shared" si="12"/>
        <v>-1.703912428153487E-101</v>
      </c>
    </row>
    <row r="129" spans="1:4" ht="18.75">
      <c r="A129" s="29">
        <f t="shared" si="8"/>
      </c>
      <c r="B129" s="8">
        <f t="shared" si="10"/>
        <v>104</v>
      </c>
      <c r="C129" s="10">
        <f t="shared" si="9"/>
        <v>7.316664797414269E-255</v>
      </c>
      <c r="D129" s="12">
        <f t="shared" si="12"/>
        <v>-3.105236529560561E-103</v>
      </c>
    </row>
    <row r="130" spans="1:4" ht="18.75">
      <c r="A130" s="29">
        <f t="shared" si="8"/>
      </c>
      <c r="B130" s="8">
        <f t="shared" si="10"/>
        <v>105</v>
      </c>
      <c r="C130" s="10">
        <f t="shared" si="9"/>
        <v>4.177153900171718E-258</v>
      </c>
      <c r="D130" s="12">
        <f t="shared" si="12"/>
        <v>-5.444989107399592E-105</v>
      </c>
    </row>
    <row r="131" spans="1:4" ht="18.75">
      <c r="A131" s="29">
        <f t="shared" si="8"/>
      </c>
      <c r="B131" s="8">
        <f t="shared" si="10"/>
        <v>106</v>
      </c>
      <c r="C131" s="10">
        <f t="shared" si="9"/>
        <v>2.2928004091160696E-261</v>
      </c>
      <c r="D131" s="12">
        <f t="shared" si="12"/>
        <v>-9.17947409835188E-107</v>
      </c>
    </row>
    <row r="132" spans="1:4" ht="18.75">
      <c r="A132" s="29">
        <f t="shared" si="8"/>
      </c>
      <c r="B132" s="8">
        <f t="shared" si="10"/>
        <v>107</v>
      </c>
      <c r="C132" s="10">
        <f t="shared" si="9"/>
        <v>1.2089550416342096E-264</v>
      </c>
      <c r="D132" s="12">
        <f t="shared" si="12"/>
        <v>-1.4866088441594745E-108</v>
      </c>
    </row>
    <row r="133" spans="1:4" ht="18.75">
      <c r="A133" s="29">
        <f t="shared" si="8"/>
      </c>
      <c r="B133" s="8">
        <f t="shared" si="10"/>
        <v>108</v>
      </c>
      <c r="C133" s="10">
        <f t="shared" si="9"/>
        <v>6.118229850422284E-268</v>
      </c>
      <c r="D133" s="12">
        <f t="shared" si="12"/>
        <v>-2.3107202024074852E-110</v>
      </c>
    </row>
    <row r="134" spans="1:4" ht="18.75">
      <c r="A134" s="29">
        <f t="shared" si="8"/>
      </c>
      <c r="B134" s="8">
        <f t="shared" si="10"/>
        <v>109</v>
      </c>
      <c r="C134" s="10">
        <f t="shared" si="9"/>
        <v>2.96891828795105E-271</v>
      </c>
      <c r="D134" s="12">
        <f t="shared" si="12"/>
        <v>-3.4439340711528517E-112</v>
      </c>
    </row>
    <row r="135" spans="1:4" ht="18.75">
      <c r="A135" s="29">
        <f t="shared" si="8"/>
      </c>
      <c r="B135" s="8">
        <f t="shared" si="10"/>
        <v>110</v>
      </c>
      <c r="C135" s="10">
        <f t="shared" si="9"/>
        <v>1.3800068977491998E-274</v>
      </c>
      <c r="D135" s="12">
        <f t="shared" si="12"/>
        <v>-4.9166902929089695E-114</v>
      </c>
    </row>
    <row r="136" spans="1:4" ht="18.75">
      <c r="A136" s="29">
        <f t="shared" si="8"/>
      </c>
      <c r="B136" s="8">
        <f t="shared" si="10"/>
        <v>111</v>
      </c>
      <c r="C136" s="10">
        <f t="shared" si="9"/>
        <v>6.137535388507376E-278</v>
      </c>
      <c r="D136" s="12">
        <f t="shared" si="12"/>
        <v>-6.716153536644481E-116</v>
      </c>
    </row>
    <row r="137" spans="1:4" ht="18.75">
      <c r="A137" s="29">
        <f t="shared" si="8"/>
      </c>
      <c r="B137" s="8">
        <f t="shared" si="10"/>
        <v>112</v>
      </c>
      <c r="C137" s="10">
        <f t="shared" si="9"/>
        <v>0</v>
      </c>
      <c r="D137" s="12">
        <f t="shared" si="12"/>
        <v>-8.767566492308935E-118</v>
      </c>
    </row>
    <row r="138" spans="1:4" ht="18.75">
      <c r="A138" s="29">
        <f t="shared" si="8"/>
      </c>
      <c r="B138" s="8">
        <f t="shared" si="10"/>
        <v>113</v>
      </c>
      <c r="C138" s="10">
        <f t="shared" si="9"/>
        <v>0</v>
      </c>
      <c r="D138" s="12">
        <f t="shared" si="12"/>
        <v>-1.092412556800121E-119</v>
      </c>
    </row>
    <row r="139" spans="1:4" ht="18.75">
      <c r="A139" s="29">
        <f t="shared" si="8"/>
      </c>
      <c r="B139" s="8">
        <f t="shared" si="10"/>
        <v>114</v>
      </c>
      <c r="C139" s="10">
        <f t="shared" si="9"/>
        <v>0</v>
      </c>
      <c r="D139" s="12">
        <f t="shared" si="12"/>
        <v>-1.2972824763084322E-121</v>
      </c>
    </row>
    <row r="140" spans="1:4" ht="18.75">
      <c r="A140" s="29">
        <f t="shared" si="8"/>
      </c>
      <c r="B140" s="8">
        <f t="shared" si="10"/>
        <v>115</v>
      </c>
      <c r="C140" s="10">
        <f t="shared" si="9"/>
        <v>0</v>
      </c>
      <c r="D140" s="12">
        <f t="shared" si="12"/>
        <v>-1.4660901092523947E-123</v>
      </c>
    </row>
    <row r="141" spans="1:4" ht="18.75">
      <c r="A141" s="29">
        <f t="shared" si="8"/>
      </c>
      <c r="B141" s="8">
        <f t="shared" si="10"/>
        <v>116</v>
      </c>
      <c r="C141" s="10">
        <f t="shared" si="9"/>
        <v>0</v>
      </c>
      <c r="D141" s="12">
        <f t="shared" si="12"/>
        <v>-1.5741395167903362E-125</v>
      </c>
    </row>
    <row r="142" spans="1:4" ht="18.75">
      <c r="A142" s="29">
        <f t="shared" si="8"/>
      </c>
      <c r="B142" s="8">
        <f t="shared" si="10"/>
        <v>117</v>
      </c>
      <c r="C142" s="10">
        <f t="shared" si="9"/>
        <v>0</v>
      </c>
      <c r="D142" s="12">
        <f t="shared" si="12"/>
        <v>-1.6028495195684376E-127</v>
      </c>
    </row>
    <row r="143" spans="1:4" ht="18.75">
      <c r="A143" s="29">
        <f t="shared" si="8"/>
      </c>
      <c r="B143" s="8">
        <f t="shared" si="10"/>
        <v>118</v>
      </c>
      <c r="C143" s="10">
        <f t="shared" si="9"/>
        <v>0</v>
      </c>
      <c r="D143" s="12">
        <f t="shared" si="12"/>
        <v>-1.544695031411773E-129</v>
      </c>
    </row>
    <row r="144" spans="1:4" ht="18.75">
      <c r="A144" s="29">
        <f t="shared" si="8"/>
      </c>
      <c r="B144" s="8">
        <f t="shared" si="10"/>
        <v>119</v>
      </c>
      <c r="C144" s="10">
        <f t="shared" si="9"/>
        <v>0</v>
      </c>
      <c r="D144" s="12">
        <f t="shared" si="12"/>
        <v>-1.4058484121528195E-131</v>
      </c>
    </row>
    <row r="145" spans="1:4" ht="18.75">
      <c r="A145" s="29">
        <f t="shared" si="8"/>
      </c>
      <c r="B145" s="8">
        <f t="shared" si="10"/>
        <v>120</v>
      </c>
      <c r="C145" s="10">
        <f t="shared" si="9"/>
        <v>0</v>
      </c>
      <c r="D145" s="12">
        <f t="shared" si="12"/>
        <v>-1.2053788320293234E-133</v>
      </c>
    </row>
    <row r="146" spans="1:4" ht="18.75">
      <c r="A146" s="29">
        <f t="shared" si="8"/>
      </c>
      <c r="B146" s="8">
        <f t="shared" si="10"/>
        <v>121</v>
      </c>
      <c r="C146" s="10">
        <f t="shared" si="9"/>
        <v>0</v>
      </c>
      <c r="D146" s="12">
        <f t="shared" si="12"/>
        <v>-9.710093371051205E-136</v>
      </c>
    </row>
    <row r="147" spans="1:4" ht="18.75">
      <c r="A147" s="29">
        <f t="shared" si="8"/>
      </c>
      <c r="B147" s="8">
        <f t="shared" si="10"/>
        <v>122</v>
      </c>
      <c r="C147" s="10">
        <f t="shared" si="9"/>
        <v>0</v>
      </c>
      <c r="D147" s="12">
        <f t="shared" si="12"/>
        <v>-7.326983399533348E-138</v>
      </c>
    </row>
    <row r="148" spans="1:4" ht="18.75">
      <c r="A148" s="29">
        <f t="shared" si="8"/>
      </c>
      <c r="B148" s="8">
        <f t="shared" si="10"/>
        <v>123</v>
      </c>
      <c r="C148" s="10">
        <f t="shared" si="9"/>
        <v>0</v>
      </c>
      <c r="D148" s="12">
        <f t="shared" si="12"/>
        <v>-5.161224968711571E-140</v>
      </c>
    </row>
    <row r="149" spans="1:4" ht="18.75">
      <c r="A149" s="29">
        <f t="shared" si="8"/>
      </c>
      <c r="B149" s="8">
        <f t="shared" si="10"/>
        <v>124</v>
      </c>
      <c r="C149" s="10">
        <f t="shared" si="9"/>
        <v>0</v>
      </c>
      <c r="D149" s="12">
        <f t="shared" si="12"/>
        <v>-3.380921399757681E-142</v>
      </c>
    </row>
    <row r="150" spans="1:4" ht="18.75">
      <c r="A150" s="29">
        <f t="shared" si="8"/>
      </c>
      <c r="B150" s="8">
        <f t="shared" si="10"/>
        <v>125</v>
      </c>
      <c r="C150" s="10">
        <f t="shared" si="9"/>
        <v>0</v>
      </c>
      <c r="D150" s="12">
        <f t="shared" si="12"/>
        <v>-2.0505284903725935E-144</v>
      </c>
    </row>
    <row r="151" spans="1:4" ht="18.75">
      <c r="A151" s="29">
        <f t="shared" si="8"/>
      </c>
      <c r="B151" s="8">
        <f t="shared" si="10"/>
        <v>126</v>
      </c>
      <c r="C151" s="10">
        <f t="shared" si="9"/>
        <v>0</v>
      </c>
      <c r="D151" s="12">
        <f t="shared" si="12"/>
        <v>-1.145648328571829E-146</v>
      </c>
    </row>
    <row r="152" spans="1:4" ht="18.75">
      <c r="A152" s="29">
        <f t="shared" si="8"/>
      </c>
      <c r="B152" s="8">
        <f t="shared" si="10"/>
        <v>127</v>
      </c>
      <c r="C152" s="10">
        <f t="shared" si="9"/>
        <v>0</v>
      </c>
      <c r="D152" s="12">
        <f t="shared" si="12"/>
        <v>-5.861942603053068E-149</v>
      </c>
    </row>
    <row r="153" spans="1:4" ht="18.75">
      <c r="A153" s="29">
        <f aca="true" t="shared" si="13" ref="A153:A175">IF(B153=y,"-&gt;","")</f>
      </c>
      <c r="B153" s="8">
        <f t="shared" si="10"/>
        <v>128</v>
      </c>
      <c r="C153" s="10">
        <f aca="true" t="shared" si="14" ref="C153:C175">IF(B153&lt;=n,BINOMDIST(B153,n,p_lower,FALSE),"")</f>
        <v>0</v>
      </c>
      <c r="D153" s="12">
        <f t="shared" si="12"/>
        <v>-2.7279536564466192E-151</v>
      </c>
    </row>
    <row r="154" spans="1:4" ht="18.75">
      <c r="A154" s="29">
        <f t="shared" si="13"/>
      </c>
      <c r="B154" s="8">
        <f t="shared" si="10"/>
        <v>129</v>
      </c>
      <c r="C154" s="10">
        <f t="shared" si="14"/>
        <v>0</v>
      </c>
      <c r="D154" s="12">
        <f t="shared" si="12"/>
        <v>-1.1451437011666077E-153</v>
      </c>
    </row>
    <row r="155" spans="1:4" ht="18.75">
      <c r="A155" s="29">
        <f t="shared" si="13"/>
      </c>
      <c r="B155" s="8">
        <f t="shared" si="10"/>
        <v>130</v>
      </c>
      <c r="C155" s="10">
        <f t="shared" si="14"/>
        <v>0</v>
      </c>
      <c r="D155" s="12">
        <f t="shared" si="12"/>
        <v>-4.2931084208107357E-156</v>
      </c>
    </row>
    <row r="156" spans="1:4" ht="18.75">
      <c r="A156" s="29">
        <f t="shared" si="13"/>
      </c>
      <c r="B156" s="8">
        <f t="shared" si="10"/>
        <v>131</v>
      </c>
      <c r="C156" s="10">
        <f t="shared" si="14"/>
        <v>0</v>
      </c>
      <c r="D156" s="12">
        <f t="shared" si="12"/>
        <v>-1.41972182513131E-158</v>
      </c>
    </row>
    <row r="157" spans="1:4" ht="18.75">
      <c r="A157" s="29">
        <f t="shared" si="13"/>
      </c>
      <c r="B157" s="8">
        <f t="shared" si="10"/>
        <v>132</v>
      </c>
      <c r="C157" s="10">
        <f t="shared" si="14"/>
        <v>0</v>
      </c>
      <c r="D157" s="12">
        <f t="shared" si="12"/>
        <v>-4.0769940566520306E-161</v>
      </c>
    </row>
    <row r="158" spans="1:4" ht="18.75">
      <c r="A158" s="29">
        <f t="shared" si="13"/>
      </c>
      <c r="B158" s="8">
        <f t="shared" si="10"/>
        <v>133</v>
      </c>
      <c r="C158" s="10">
        <f t="shared" si="14"/>
        <v>0</v>
      </c>
      <c r="D158" s="12">
        <f t="shared" si="12"/>
        <v>-9.959840844808877E-164</v>
      </c>
    </row>
    <row r="159" spans="1:4" ht="18.75">
      <c r="A159" s="29">
        <f t="shared" si="13"/>
      </c>
      <c r="B159" s="8">
        <f t="shared" si="10"/>
        <v>134</v>
      </c>
      <c r="C159" s="10">
        <f t="shared" si="14"/>
        <v>0</v>
      </c>
      <c r="D159" s="12">
        <f t="shared" si="12"/>
        <v>-2.0124741720930033E-166</v>
      </c>
    </row>
    <row r="160" spans="1:4" ht="18.75">
      <c r="A160" s="29">
        <f t="shared" si="13"/>
      </c>
      <c r="B160" s="8">
        <f t="shared" si="10"/>
        <v>135</v>
      </c>
      <c r="C160" s="10">
        <f t="shared" si="14"/>
        <v>0</v>
      </c>
      <c r="D160" s="12">
        <f t="shared" si="12"/>
        <v>-3.229008951947965E-169</v>
      </c>
    </row>
    <row r="161" spans="1:4" ht="18.75">
      <c r="A161" s="29">
        <f t="shared" si="13"/>
      </c>
      <c r="B161" s="8">
        <f t="shared" si="10"/>
        <v>136</v>
      </c>
      <c r="C161" s="10">
        <f t="shared" si="14"/>
        <v>0</v>
      </c>
      <c r="D161" s="12">
        <f t="shared" si="12"/>
        <v>-3.8571302638967667E-172</v>
      </c>
    </row>
    <row r="162" spans="1:4" ht="18.75">
      <c r="A162" s="29">
        <f t="shared" si="13"/>
      </c>
      <c r="B162" s="8">
        <f t="shared" si="10"/>
        <v>137</v>
      </c>
      <c r="C162" s="10">
        <f t="shared" si="14"/>
        <v>0</v>
      </c>
      <c r="D162" s="12">
        <f t="shared" si="12"/>
        <v>-3.049203752324578E-175</v>
      </c>
    </row>
    <row r="163" spans="1:4" ht="18.75">
      <c r="A163" s="29">
        <f t="shared" si="13"/>
      </c>
      <c r="B163" s="8">
        <f t="shared" si="10"/>
        <v>138</v>
      </c>
      <c r="C163" s="10">
        <f t="shared" si="14"/>
        <v>0</v>
      </c>
      <c r="D163" s="12">
        <f t="shared" si="12"/>
        <v>-1.196520296599437E-178</v>
      </c>
    </row>
    <row r="164" spans="1:4" ht="18.75">
      <c r="A164" s="29">
        <f t="shared" si="13"/>
      </c>
      <c r="B164" s="8">
        <f t="shared" si="10"/>
      </c>
      <c r="C164" s="10">
        <f t="shared" si="14"/>
      </c>
      <c r="D164" s="12">
        <f t="shared" si="12"/>
      </c>
    </row>
    <row r="165" spans="1:4" ht="18.75">
      <c r="A165" s="29">
        <f t="shared" si="13"/>
      </c>
      <c r="B165" s="8">
        <f t="shared" si="10"/>
      </c>
      <c r="C165" s="10">
        <f t="shared" si="14"/>
      </c>
      <c r="D165" s="12">
        <f t="shared" si="12"/>
      </c>
    </row>
    <row r="166" spans="1:4" ht="18.75">
      <c r="A166" s="29">
        <f t="shared" si="13"/>
      </c>
      <c r="B166" s="8">
        <f t="shared" si="10"/>
      </c>
      <c r="C166" s="10">
        <f t="shared" si="14"/>
      </c>
      <c r="D166" s="12">
        <f t="shared" si="12"/>
      </c>
    </row>
    <row r="167" spans="1:4" ht="18.75">
      <c r="A167" s="29">
        <f t="shared" si="13"/>
      </c>
      <c r="B167" s="8">
        <f t="shared" si="10"/>
      </c>
      <c r="C167" s="10">
        <f t="shared" si="14"/>
      </c>
      <c r="D167" s="12">
        <f t="shared" si="12"/>
      </c>
    </row>
    <row r="168" spans="1:4" ht="18.75">
      <c r="A168" s="29">
        <f t="shared" si="13"/>
      </c>
      <c r="B168" s="8">
        <f t="shared" si="10"/>
      </c>
      <c r="C168" s="10">
        <f t="shared" si="14"/>
      </c>
      <c r="D168" s="12">
        <f t="shared" si="12"/>
      </c>
    </row>
    <row r="169" spans="1:4" ht="18.75">
      <c r="A169" s="29">
        <f t="shared" si="13"/>
      </c>
      <c r="B169" s="8">
        <f t="shared" si="10"/>
      </c>
      <c r="C169" s="10">
        <f t="shared" si="14"/>
      </c>
      <c r="D169" s="12">
        <f t="shared" si="12"/>
      </c>
    </row>
    <row r="170" spans="1:4" ht="18.75">
      <c r="A170" s="29">
        <f t="shared" si="13"/>
      </c>
      <c r="B170" s="8">
        <f t="shared" si="10"/>
      </c>
      <c r="C170" s="10">
        <f t="shared" si="14"/>
      </c>
      <c r="D170" s="12">
        <f t="shared" si="12"/>
      </c>
    </row>
    <row r="171" spans="1:4" ht="18.75">
      <c r="A171" s="29">
        <f t="shared" si="13"/>
      </c>
      <c r="B171" s="8">
        <f t="shared" si="10"/>
      </c>
      <c r="C171" s="10">
        <f t="shared" si="14"/>
      </c>
      <c r="D171" s="12">
        <f t="shared" si="12"/>
      </c>
    </row>
    <row r="172" spans="1:4" ht="18.75">
      <c r="A172" s="29">
        <f t="shared" si="13"/>
      </c>
      <c r="B172" s="8">
        <f t="shared" si="10"/>
      </c>
      <c r="C172" s="10">
        <f t="shared" si="14"/>
      </c>
      <c r="D172" s="12">
        <f t="shared" si="12"/>
      </c>
    </row>
    <row r="173" spans="1:4" ht="18.75">
      <c r="A173" s="29">
        <f t="shared" si="13"/>
      </c>
      <c r="B173" s="8">
        <f t="shared" si="10"/>
      </c>
      <c r="C173" s="10">
        <f t="shared" si="14"/>
      </c>
      <c r="D173" s="12">
        <f t="shared" si="12"/>
      </c>
    </row>
    <row r="174" spans="1:4" ht="18.75">
      <c r="A174" s="29">
        <f t="shared" si="13"/>
      </c>
      <c r="B174" s="8">
        <f>IF(B173&lt;n,B173+1,"")</f>
      </c>
      <c r="C174" s="10">
        <f t="shared" si="14"/>
      </c>
      <c r="D174" s="12">
        <f t="shared" si="12"/>
      </c>
    </row>
    <row r="175" spans="1:4" ht="18.75">
      <c r="A175" s="29">
        <f t="shared" si="13"/>
      </c>
      <c r="B175" s="8">
        <f>IF(B174&lt;n,B174+1,"")</f>
      </c>
      <c r="C175" s="10">
        <f t="shared" si="14"/>
      </c>
      <c r="D175" s="12">
        <f t="shared" si="12"/>
      </c>
    </row>
    <row r="176" spans="1:4" ht="18.75">
      <c r="A176" s="29"/>
      <c r="B176" s="8"/>
      <c r="C176" s="10"/>
      <c r="D176" s="12"/>
    </row>
    <row r="177" spans="1:4" ht="18.75">
      <c r="A177" s="29"/>
      <c r="B177" s="8"/>
      <c r="C177" s="10"/>
      <c r="D177" s="12"/>
    </row>
    <row r="178" spans="1:4" ht="18.75">
      <c r="A178" s="29"/>
      <c r="B178" s="8"/>
      <c r="C178" s="10"/>
      <c r="D178" s="12"/>
    </row>
    <row r="179" spans="1:4" ht="18.75">
      <c r="A179" s="29"/>
      <c r="B179" s="8"/>
      <c r="C179" s="10"/>
      <c r="D179" s="12"/>
    </row>
    <row r="180" spans="1:4" ht="18.75">
      <c r="A180" s="29"/>
      <c r="B180" s="8"/>
      <c r="C180" s="10"/>
      <c r="D180" s="12"/>
    </row>
    <row r="181" spans="1:4" ht="18.75">
      <c r="A181" s="29"/>
      <c r="B181" s="8"/>
      <c r="C181" s="10"/>
      <c r="D181" s="12"/>
    </row>
    <row r="182" spans="1:4" ht="18.75">
      <c r="A182" s="29"/>
      <c r="B182" s="8"/>
      <c r="C182" s="10"/>
      <c r="D182" s="12"/>
    </row>
    <row r="183" spans="1:4" ht="18.75">
      <c r="A183" s="29"/>
      <c r="B183" s="8"/>
      <c r="C183" s="10"/>
      <c r="D183" s="12"/>
    </row>
    <row r="184" spans="1:4" ht="18.75">
      <c r="A184" s="29"/>
      <c r="B184" s="8"/>
      <c r="C184" s="10"/>
      <c r="D184" s="12"/>
    </row>
    <row r="185" spans="1:4" ht="18.75">
      <c r="A185" s="29"/>
      <c r="B185" s="8"/>
      <c r="C185" s="10"/>
      <c r="D185" s="12"/>
    </row>
    <row r="186" spans="1:4" ht="18.75">
      <c r="A186" s="29"/>
      <c r="B186" s="8"/>
      <c r="C186" s="10"/>
      <c r="D186" s="12"/>
    </row>
    <row r="187" spans="1:4" ht="18.75">
      <c r="A187" s="29"/>
      <c r="B187" s="8"/>
      <c r="C187" s="10"/>
      <c r="D187" s="12"/>
    </row>
    <row r="188" spans="1:4" ht="18.75">
      <c r="A188" s="29"/>
      <c r="B188" s="8"/>
      <c r="C188" s="10"/>
      <c r="D188" s="12"/>
    </row>
    <row r="189" spans="1:4" ht="18.75">
      <c r="A189" s="29"/>
      <c r="B189" s="8"/>
      <c r="C189" s="10"/>
      <c r="D189" s="12"/>
    </row>
    <row r="190" spans="1:4" ht="18.75">
      <c r="A190" s="29"/>
      <c r="B190" s="8"/>
      <c r="C190" s="10"/>
      <c r="D190" s="12"/>
    </row>
    <row r="191" spans="1:4" ht="18.75">
      <c r="A191" s="29"/>
      <c r="B191" s="8"/>
      <c r="C191" s="10"/>
      <c r="D191" s="12"/>
    </row>
    <row r="192" spans="1:4" ht="18.75">
      <c r="A192" s="29"/>
      <c r="B192" s="8"/>
      <c r="C192" s="10"/>
      <c r="D192" s="12"/>
    </row>
    <row r="193" spans="1:4" ht="18.75">
      <c r="A193" s="29"/>
      <c r="B193" s="8"/>
      <c r="C193" s="10"/>
      <c r="D193" s="12"/>
    </row>
    <row r="194" spans="1:4" ht="18.75">
      <c r="A194" s="29"/>
      <c r="B194" s="8"/>
      <c r="C194" s="10"/>
      <c r="D194" s="12"/>
    </row>
    <row r="195" spans="1:4" ht="18.75">
      <c r="A195" s="29"/>
      <c r="B195" s="8"/>
      <c r="C195" s="10"/>
      <c r="D195" s="12"/>
    </row>
    <row r="196" spans="1:4" ht="18.75">
      <c r="A196" s="29"/>
      <c r="B196" s="8"/>
      <c r="C196" s="10"/>
      <c r="D196" s="12"/>
    </row>
    <row r="197" spans="1:4" ht="18.75">
      <c r="A197" s="29"/>
      <c r="B197" s="8"/>
      <c r="C197" s="10"/>
      <c r="D197" s="12"/>
    </row>
    <row r="198" spans="1:4" ht="18.75">
      <c r="A198" s="29"/>
      <c r="B198" s="8"/>
      <c r="C198" s="10"/>
      <c r="D198" s="12"/>
    </row>
    <row r="199" spans="1:4" ht="18.75">
      <c r="A199" s="29"/>
      <c r="B199" s="8"/>
      <c r="C199" s="10"/>
      <c r="D199" s="12"/>
    </row>
    <row r="200" spans="1:4" ht="18.75">
      <c r="A200" s="29"/>
      <c r="B200" s="8"/>
      <c r="C200" s="10"/>
      <c r="D200" s="12"/>
    </row>
    <row r="201" spans="1:4" ht="18.75">
      <c r="A201" s="29"/>
      <c r="B201" s="8"/>
      <c r="C201" s="10"/>
      <c r="D201" s="12"/>
    </row>
    <row r="202" spans="1:4" ht="18.75">
      <c r="A202" s="29"/>
      <c r="B202" s="8"/>
      <c r="C202" s="10"/>
      <c r="D202" s="12"/>
    </row>
    <row r="203" spans="1:4" ht="18.75">
      <c r="A203" s="29"/>
      <c r="B203" s="8"/>
      <c r="C203" s="10"/>
      <c r="D203" s="12"/>
    </row>
    <row r="204" spans="1:4" ht="18.75">
      <c r="A204" s="29"/>
      <c r="B204" s="8"/>
      <c r="C204" s="10"/>
      <c r="D204" s="12"/>
    </row>
    <row r="205" spans="1:4" ht="18.75">
      <c r="A205" s="29"/>
      <c r="B205" s="8"/>
      <c r="C205" s="10"/>
      <c r="D205" s="12"/>
    </row>
    <row r="206" spans="1:4" ht="18.75">
      <c r="A206" s="29"/>
      <c r="B206" s="8"/>
      <c r="C206" s="10"/>
      <c r="D206" s="12"/>
    </row>
    <row r="207" spans="1:4" ht="18.75">
      <c r="A207" s="29"/>
      <c r="B207" s="8"/>
      <c r="C207" s="10"/>
      <c r="D207" s="12"/>
    </row>
    <row r="208" spans="1:4" ht="18.75">
      <c r="A208" s="29"/>
      <c r="B208" s="8"/>
      <c r="C208" s="10"/>
      <c r="D208" s="12"/>
    </row>
    <row r="209" spans="1:4" ht="18.75">
      <c r="A209" s="29"/>
      <c r="B209" s="8"/>
      <c r="C209" s="10"/>
      <c r="D209" s="12"/>
    </row>
    <row r="210" spans="1:4" ht="18.75">
      <c r="A210" s="29"/>
      <c r="B210" s="8"/>
      <c r="C210" s="10"/>
      <c r="D210" s="12"/>
    </row>
    <row r="211" spans="1:4" ht="18.75">
      <c r="A211" s="29"/>
      <c r="B211" s="8"/>
      <c r="C211" s="10"/>
      <c r="D211" s="12"/>
    </row>
    <row r="212" spans="1:4" ht="18.75">
      <c r="A212" s="29"/>
      <c r="B212" s="8"/>
      <c r="C212" s="10"/>
      <c r="D212" s="12"/>
    </row>
    <row r="213" spans="1:4" ht="18.75">
      <c r="A213" s="29"/>
      <c r="B213" s="8"/>
      <c r="C213" s="10"/>
      <c r="D213" s="12"/>
    </row>
    <row r="214" spans="1:4" ht="18.75">
      <c r="A214" s="29"/>
      <c r="B214" s="8"/>
      <c r="C214" s="10"/>
      <c r="D214" s="12"/>
    </row>
    <row r="215" spans="1:4" ht="18.75">
      <c r="A215" s="29"/>
      <c r="B215" s="8"/>
      <c r="C215" s="10"/>
      <c r="D215" s="12"/>
    </row>
    <row r="216" spans="1:4" ht="18.75">
      <c r="A216" s="29"/>
      <c r="B216" s="8"/>
      <c r="C216" s="10"/>
      <c r="D216" s="12"/>
    </row>
    <row r="217" spans="1:4" ht="18.75">
      <c r="A217" s="29"/>
      <c r="B217" s="8"/>
      <c r="C217" s="10"/>
      <c r="D217" s="12"/>
    </row>
    <row r="218" spans="1:4" ht="18.75">
      <c r="A218" s="29"/>
      <c r="B218" s="8"/>
      <c r="C218" s="10"/>
      <c r="D218" s="12"/>
    </row>
    <row r="219" spans="1:4" ht="18.75">
      <c r="A219" s="29"/>
      <c r="B219" s="8"/>
      <c r="C219" s="10"/>
      <c r="D219" s="12"/>
    </row>
    <row r="220" spans="1:4" ht="18.75">
      <c r="A220" s="29"/>
      <c r="B220" s="8"/>
      <c r="C220" s="10"/>
      <c r="D220" s="12"/>
    </row>
    <row r="221" spans="1:4" ht="18.75">
      <c r="A221" s="29"/>
      <c r="B221" s="8"/>
      <c r="C221" s="10"/>
      <c r="D221" s="12"/>
    </row>
    <row r="222" spans="1:4" ht="18.75">
      <c r="A222" s="29"/>
      <c r="B222" s="8"/>
      <c r="C222" s="10"/>
      <c r="D222" s="12"/>
    </row>
    <row r="223" spans="1:4" ht="18.75">
      <c r="A223" s="29"/>
      <c r="B223" s="8"/>
      <c r="C223" s="10"/>
      <c r="D223" s="12"/>
    </row>
    <row r="224" spans="1:4" ht="18.75">
      <c r="A224" s="29"/>
      <c r="B224" s="8"/>
      <c r="C224" s="10"/>
      <c r="D224" s="12"/>
    </row>
    <row r="225" spans="1:4" ht="18.75">
      <c r="A225" s="29"/>
      <c r="B225" s="8"/>
      <c r="C225" s="10"/>
      <c r="D225" s="12"/>
    </row>
    <row r="226" spans="1:4" ht="18.75">
      <c r="A226" s="29"/>
      <c r="B226" s="8"/>
      <c r="C226" s="10"/>
      <c r="D226" s="12"/>
    </row>
    <row r="227" spans="1:4" ht="18.75">
      <c r="A227" s="29"/>
      <c r="B227" s="8"/>
      <c r="C227" s="10"/>
      <c r="D227" s="12"/>
    </row>
    <row r="228" spans="1:4" ht="18.75">
      <c r="A228" s="29"/>
      <c r="B228" s="8"/>
      <c r="C228" s="10"/>
      <c r="D228" s="12"/>
    </row>
    <row r="229" spans="1:4" ht="18.75">
      <c r="A229" s="29"/>
      <c r="B229" s="8"/>
      <c r="C229" s="10"/>
      <c r="D229" s="12"/>
    </row>
    <row r="230" spans="1:4" ht="18.75">
      <c r="A230" s="29"/>
      <c r="B230" s="8"/>
      <c r="C230" s="10"/>
      <c r="D230" s="12"/>
    </row>
    <row r="231" spans="1:4" ht="18.75">
      <c r="A231" s="29"/>
      <c r="B231" s="8"/>
      <c r="C231" s="10"/>
      <c r="D231" s="12"/>
    </row>
    <row r="232" spans="1:4" ht="18.75">
      <c r="A232" s="29"/>
      <c r="B232" s="8"/>
      <c r="C232" s="10"/>
      <c r="D232" s="12"/>
    </row>
    <row r="233" spans="1:4" ht="18.75">
      <c r="A233" s="29"/>
      <c r="B233" s="8"/>
      <c r="C233" s="10"/>
      <c r="D233" s="12"/>
    </row>
    <row r="234" spans="1:4" ht="18.75">
      <c r="A234" s="29"/>
      <c r="B234" s="8"/>
      <c r="C234" s="10"/>
      <c r="D234" s="12"/>
    </row>
    <row r="235" spans="1:4" ht="18.75">
      <c r="A235" s="29"/>
      <c r="B235" s="8"/>
      <c r="C235" s="10"/>
      <c r="D235" s="12"/>
    </row>
    <row r="236" spans="1:4" ht="18.75">
      <c r="A236" s="29"/>
      <c r="B236" s="8"/>
      <c r="C236" s="10"/>
      <c r="D236" s="12"/>
    </row>
    <row r="237" spans="1:4" ht="18.75">
      <c r="A237" s="29"/>
      <c r="B237" s="8"/>
      <c r="C237" s="10"/>
      <c r="D237" s="12"/>
    </row>
    <row r="238" spans="1:4" ht="18.75">
      <c r="A238" s="29"/>
      <c r="B238" s="8"/>
      <c r="C238" s="10"/>
      <c r="D238" s="12"/>
    </row>
    <row r="239" spans="1:4" ht="18.75">
      <c r="A239" s="29"/>
      <c r="B239" s="8"/>
      <c r="C239" s="10"/>
      <c r="D239" s="12"/>
    </row>
    <row r="240" spans="1:4" ht="18.75">
      <c r="A240" s="29"/>
      <c r="B240" s="8"/>
      <c r="C240" s="10"/>
      <c r="D240" s="12"/>
    </row>
    <row r="241" spans="1:4" ht="18.75">
      <c r="A241" s="29"/>
      <c r="B241" s="8"/>
      <c r="C241" s="10"/>
      <c r="D241" s="12"/>
    </row>
    <row r="242" spans="1:4" ht="18.75">
      <c r="A242" s="29"/>
      <c r="B242" s="8"/>
      <c r="C242" s="10"/>
      <c r="D242" s="12"/>
    </row>
    <row r="243" spans="1:4" ht="18.75">
      <c r="A243" s="29"/>
      <c r="B243" s="8"/>
      <c r="C243" s="10"/>
      <c r="D243" s="12"/>
    </row>
    <row r="244" spans="1:4" ht="18.75">
      <c r="A244" s="29"/>
      <c r="B244" s="8"/>
      <c r="C244" s="10"/>
      <c r="D244" s="12"/>
    </row>
    <row r="245" spans="1:4" ht="18.75">
      <c r="A245" s="29"/>
      <c r="B245" s="8"/>
      <c r="C245" s="10"/>
      <c r="D245" s="12"/>
    </row>
    <row r="246" spans="1:4" ht="18.75">
      <c r="A246" s="29"/>
      <c r="B246" s="8"/>
      <c r="C246" s="10"/>
      <c r="D246" s="12"/>
    </row>
    <row r="247" spans="1:4" ht="18.75">
      <c r="A247" s="29"/>
      <c r="B247" s="8"/>
      <c r="C247" s="10"/>
      <c r="D247" s="12"/>
    </row>
    <row r="248" spans="1:4" ht="18.75">
      <c r="A248" s="29"/>
      <c r="B248" s="8"/>
      <c r="C248" s="10"/>
      <c r="D248" s="12"/>
    </row>
    <row r="249" spans="1:4" ht="18.75">
      <c r="A249" s="29"/>
      <c r="B249" s="8"/>
      <c r="C249" s="10"/>
      <c r="D249" s="12"/>
    </row>
    <row r="250" spans="1:4" ht="18.75">
      <c r="A250" s="29"/>
      <c r="B250" s="8"/>
      <c r="C250" s="10"/>
      <c r="D250" s="12"/>
    </row>
    <row r="251" spans="1:4" ht="18.75">
      <c r="A251" s="29"/>
      <c r="B251" s="8"/>
      <c r="C251" s="10"/>
      <c r="D251" s="12"/>
    </row>
    <row r="252" spans="1:4" ht="18.75">
      <c r="A252" s="29"/>
      <c r="B252" s="8"/>
      <c r="C252" s="10"/>
      <c r="D252" s="12"/>
    </row>
    <row r="253" spans="1:4" ht="18.75">
      <c r="A253" s="29"/>
      <c r="B253" s="8"/>
      <c r="C253" s="10"/>
      <c r="D253" s="12"/>
    </row>
    <row r="254" spans="1:4" ht="18.75">
      <c r="A254" s="29"/>
      <c r="B254" s="8"/>
      <c r="C254" s="10"/>
      <c r="D254" s="12"/>
    </row>
    <row r="255" spans="1:4" ht="18.75">
      <c r="A255" s="29"/>
      <c r="B255" s="8"/>
      <c r="C255" s="10"/>
      <c r="D255" s="12"/>
    </row>
    <row r="256" spans="1:4" ht="18.75">
      <c r="A256" s="29"/>
      <c r="B256" s="8"/>
      <c r="C256" s="10"/>
      <c r="D256" s="12"/>
    </row>
    <row r="257" spans="1:4" ht="18.75">
      <c r="A257" s="29"/>
      <c r="B257" s="8"/>
      <c r="C257" s="10"/>
      <c r="D257" s="12"/>
    </row>
    <row r="258" spans="1:4" ht="18.75">
      <c r="A258" s="29"/>
      <c r="B258" s="8"/>
      <c r="C258" s="10"/>
      <c r="D258" s="12"/>
    </row>
    <row r="259" spans="1:4" ht="18.75">
      <c r="A259" s="29"/>
      <c r="B259" s="8"/>
      <c r="C259" s="10"/>
      <c r="D259" s="12"/>
    </row>
    <row r="260" spans="1:4" ht="18.75">
      <c r="A260" s="29"/>
      <c r="B260" s="8"/>
      <c r="C260" s="10"/>
      <c r="D260" s="12"/>
    </row>
    <row r="261" spans="1:4" ht="18.75">
      <c r="A261" s="29"/>
      <c r="B261" s="8"/>
      <c r="C261" s="10"/>
      <c r="D261" s="12"/>
    </row>
    <row r="262" spans="1:4" ht="18.75">
      <c r="A262" s="29"/>
      <c r="B262" s="8"/>
      <c r="C262" s="10"/>
      <c r="D262" s="12"/>
    </row>
    <row r="263" spans="1:4" ht="18.75">
      <c r="A263" s="29"/>
      <c r="B263" s="8"/>
      <c r="C263" s="10"/>
      <c r="D263" s="12"/>
    </row>
    <row r="264" spans="1:4" ht="18.75">
      <c r="A264" s="29"/>
      <c r="B264" s="8"/>
      <c r="C264" s="10"/>
      <c r="D264" s="12"/>
    </row>
    <row r="265" spans="1:4" ht="18.75">
      <c r="A265" s="29"/>
      <c r="B265" s="8"/>
      <c r="C265" s="10"/>
      <c r="D265" s="12"/>
    </row>
    <row r="266" spans="1:4" ht="18.75">
      <c r="A266" s="29"/>
      <c r="B266" s="8"/>
      <c r="C266" s="10"/>
      <c r="D266" s="12"/>
    </row>
    <row r="267" spans="1:4" ht="18.75">
      <c r="A267" s="29"/>
      <c r="B267" s="8"/>
      <c r="C267" s="10"/>
      <c r="D267" s="12"/>
    </row>
    <row r="268" spans="1:4" ht="18.75">
      <c r="A268" s="29"/>
      <c r="B268" s="8"/>
      <c r="C268" s="10"/>
      <c r="D268" s="12"/>
    </row>
    <row r="269" spans="1:4" ht="18.75">
      <c r="A269" s="29"/>
      <c r="B269" s="8"/>
      <c r="C269" s="10"/>
      <c r="D269" s="12"/>
    </row>
    <row r="270" spans="1:4" ht="18.75">
      <c r="A270" s="29"/>
      <c r="B270" s="8"/>
      <c r="C270" s="10"/>
      <c r="D270" s="12"/>
    </row>
    <row r="271" spans="1:4" ht="18.75">
      <c r="A271" s="29"/>
      <c r="B271" s="8"/>
      <c r="C271" s="10"/>
      <c r="D271" s="12"/>
    </row>
    <row r="272" spans="1:4" ht="18.75">
      <c r="A272" s="29"/>
      <c r="B272" s="8"/>
      <c r="C272" s="10"/>
      <c r="D272" s="12"/>
    </row>
    <row r="273" spans="1:4" ht="18.75">
      <c r="A273" s="29"/>
      <c r="B273" s="8"/>
      <c r="C273" s="10"/>
      <c r="D273" s="12"/>
    </row>
    <row r="274" spans="1:4" ht="18.75">
      <c r="A274" s="29"/>
      <c r="B274" s="8"/>
      <c r="C274" s="10"/>
      <c r="D274" s="12"/>
    </row>
    <row r="275" spans="1:4" ht="18.75">
      <c r="A275" s="29"/>
      <c r="B275" s="8"/>
      <c r="C275" s="10"/>
      <c r="D275" s="12"/>
    </row>
    <row r="276" spans="1:4" ht="18.75">
      <c r="A276" s="29"/>
      <c r="B276" s="8"/>
      <c r="C276" s="10"/>
      <c r="D276" s="12"/>
    </row>
    <row r="277" spans="1:4" ht="18.75">
      <c r="A277" s="29"/>
      <c r="B277" s="8"/>
      <c r="C277" s="10"/>
      <c r="D277" s="12"/>
    </row>
    <row r="278" spans="1:4" ht="18.75">
      <c r="A278" s="29"/>
      <c r="B278" s="8"/>
      <c r="C278" s="10"/>
      <c r="D278" s="12"/>
    </row>
    <row r="279" spans="1:4" ht="18.75">
      <c r="A279" s="29"/>
      <c r="B279" s="8"/>
      <c r="C279" s="10"/>
      <c r="D279" s="12"/>
    </row>
    <row r="280" spans="1:4" ht="18.75">
      <c r="A280" s="29"/>
      <c r="B280" s="8"/>
      <c r="C280" s="10"/>
      <c r="D280" s="12"/>
    </row>
    <row r="281" spans="1:4" ht="18.75">
      <c r="A281" s="29"/>
      <c r="B281" s="8"/>
      <c r="C281" s="10"/>
      <c r="D281" s="12"/>
    </row>
    <row r="282" spans="1:4" ht="18.75">
      <c r="A282" s="29"/>
      <c r="B282" s="8"/>
      <c r="C282" s="10"/>
      <c r="D282" s="12"/>
    </row>
    <row r="283" spans="1:4" ht="18.75">
      <c r="A283" s="29"/>
      <c r="B283" s="8"/>
      <c r="C283" s="10"/>
      <c r="D283" s="12"/>
    </row>
    <row r="284" spans="1:4" ht="18.75">
      <c r="A284" s="29"/>
      <c r="B284" s="8"/>
      <c r="C284" s="10"/>
      <c r="D284" s="12"/>
    </row>
    <row r="285" spans="1:4" ht="18.75">
      <c r="A285" s="29"/>
      <c r="B285" s="8"/>
      <c r="C285" s="10"/>
      <c r="D285" s="12"/>
    </row>
    <row r="286" spans="1:4" ht="18.75">
      <c r="A286" s="29"/>
      <c r="B286" s="8"/>
      <c r="C286" s="10"/>
      <c r="D286" s="12"/>
    </row>
    <row r="287" spans="1:4" ht="18.75">
      <c r="A287" s="29"/>
      <c r="B287" s="8"/>
      <c r="C287" s="10"/>
      <c r="D287" s="12"/>
    </row>
    <row r="288" spans="1:4" ht="18.75">
      <c r="A288" s="29"/>
      <c r="B288" s="8"/>
      <c r="C288" s="10"/>
      <c r="D288" s="12"/>
    </row>
    <row r="289" spans="1:4" ht="18.75">
      <c r="A289" s="29"/>
      <c r="B289" s="8"/>
      <c r="C289" s="10"/>
      <c r="D289" s="12"/>
    </row>
    <row r="290" spans="1:4" ht="18.75">
      <c r="A290" s="29"/>
      <c r="B290" s="8"/>
      <c r="C290" s="10"/>
      <c r="D290" s="12"/>
    </row>
    <row r="291" spans="1:4" ht="18.75">
      <c r="A291" s="29"/>
      <c r="B291" s="8"/>
      <c r="C291" s="10"/>
      <c r="D291" s="12"/>
    </row>
    <row r="292" spans="1:4" ht="18.75">
      <c r="A292" s="29"/>
      <c r="B292" s="8"/>
      <c r="C292" s="10"/>
      <c r="D292" s="12"/>
    </row>
    <row r="293" spans="1:4" ht="18.75">
      <c r="A293" s="29"/>
      <c r="B293" s="8"/>
      <c r="C293" s="10"/>
      <c r="D293" s="12"/>
    </row>
    <row r="294" spans="1:4" ht="18.75">
      <c r="A294" s="29"/>
      <c r="B294" s="8"/>
      <c r="C294" s="10"/>
      <c r="D294" s="12"/>
    </row>
    <row r="295" spans="1:4" ht="18.75">
      <c r="A295" s="29"/>
      <c r="B295" s="8"/>
      <c r="C295" s="10"/>
      <c r="D295" s="12"/>
    </row>
    <row r="296" spans="1:4" ht="18.75">
      <c r="A296" s="29"/>
      <c r="B296" s="8"/>
      <c r="C296" s="10"/>
      <c r="D296" s="12"/>
    </row>
    <row r="297" spans="1:4" ht="18.75">
      <c r="A297" s="29"/>
      <c r="B297" s="8"/>
      <c r="C297" s="10"/>
      <c r="D297" s="12"/>
    </row>
    <row r="298" spans="1:4" ht="18.75">
      <c r="A298" s="29"/>
      <c r="B298" s="8"/>
      <c r="C298" s="10"/>
      <c r="D298" s="12"/>
    </row>
    <row r="299" spans="1:4" ht="18.75">
      <c r="A299" s="29"/>
      <c r="B299" s="8"/>
      <c r="C299" s="10"/>
      <c r="D299" s="12"/>
    </row>
    <row r="300" spans="1:4" ht="18.75">
      <c r="A300" s="29"/>
      <c r="B300" s="8"/>
      <c r="C300" s="10"/>
      <c r="D300" s="12"/>
    </row>
    <row r="301" spans="1:4" ht="18.75">
      <c r="A301" s="29"/>
      <c r="B301" s="8"/>
      <c r="C301" s="10"/>
      <c r="D301" s="12"/>
    </row>
    <row r="302" spans="1:4" ht="18.75">
      <c r="A302" s="29"/>
      <c r="B302" s="8"/>
      <c r="C302" s="10"/>
      <c r="D302" s="12"/>
    </row>
    <row r="303" spans="1:4" ht="18.75">
      <c r="A303" s="29"/>
      <c r="B303" s="8"/>
      <c r="C303" s="10"/>
      <c r="D303" s="12"/>
    </row>
    <row r="304" spans="1:4" ht="18.75">
      <c r="A304" s="29"/>
      <c r="B304" s="8"/>
      <c r="C304" s="10"/>
      <c r="D304" s="12"/>
    </row>
    <row r="305" spans="1:4" ht="18.75">
      <c r="A305" s="29"/>
      <c r="B305" s="8"/>
      <c r="C305" s="10"/>
      <c r="D305" s="12"/>
    </row>
    <row r="306" spans="1:4" ht="18.75">
      <c r="A306" s="29"/>
      <c r="B306" s="8"/>
      <c r="C306" s="10"/>
      <c r="D306" s="12"/>
    </row>
    <row r="307" spans="1:4" ht="18.75">
      <c r="A307" s="29"/>
      <c r="B307" s="8"/>
      <c r="C307" s="10"/>
      <c r="D307" s="12"/>
    </row>
    <row r="308" spans="1:4" ht="18.75">
      <c r="A308" s="29"/>
      <c r="B308" s="8"/>
      <c r="C308" s="10"/>
      <c r="D308" s="12"/>
    </row>
    <row r="309" spans="1:4" ht="18.75">
      <c r="A309" s="29"/>
      <c r="B309" s="8"/>
      <c r="C309" s="10"/>
      <c r="D309" s="12"/>
    </row>
    <row r="310" spans="1:4" ht="18.75">
      <c r="A310" s="29"/>
      <c r="B310" s="8"/>
      <c r="C310" s="10"/>
      <c r="D310" s="12"/>
    </row>
    <row r="311" spans="1:4" ht="18.75">
      <c r="A311" s="29"/>
      <c r="B311" s="8"/>
      <c r="C311" s="10"/>
      <c r="D311" s="12"/>
    </row>
    <row r="312" spans="1:4" ht="18.75">
      <c r="A312" s="29"/>
      <c r="B312" s="8"/>
      <c r="C312" s="10"/>
      <c r="D312" s="12"/>
    </row>
    <row r="313" spans="1:4" ht="18.75">
      <c r="A313" s="29"/>
      <c r="B313" s="8"/>
      <c r="C313" s="10"/>
      <c r="D313" s="12"/>
    </row>
    <row r="314" spans="1:4" ht="18.75">
      <c r="A314" s="29"/>
      <c r="B314" s="8"/>
      <c r="C314" s="10"/>
      <c r="D314" s="12"/>
    </row>
    <row r="315" spans="1:4" ht="18.75">
      <c r="A315" s="29"/>
      <c r="B315" s="8"/>
      <c r="C315" s="10"/>
      <c r="D315" s="12"/>
    </row>
    <row r="316" spans="1:4" ht="18.75">
      <c r="A316" s="29"/>
      <c r="B316" s="8"/>
      <c r="C316" s="10"/>
      <c r="D316" s="12"/>
    </row>
    <row r="317" spans="1:4" ht="18.75">
      <c r="A317" s="29"/>
      <c r="B317" s="8"/>
      <c r="C317" s="10"/>
      <c r="D317" s="12"/>
    </row>
    <row r="318" spans="1:4" ht="18.75">
      <c r="A318" s="29"/>
      <c r="B318" s="8"/>
      <c r="C318" s="10"/>
      <c r="D318" s="12"/>
    </row>
    <row r="319" spans="1:4" ht="18.75">
      <c r="A319" s="29"/>
      <c r="B319" s="8"/>
      <c r="C319" s="10"/>
      <c r="D319" s="12"/>
    </row>
    <row r="320" spans="1:4" ht="18.75">
      <c r="A320" s="29"/>
      <c r="B320" s="8"/>
      <c r="C320" s="10"/>
      <c r="D320" s="12"/>
    </row>
    <row r="321" spans="1:4" ht="18.75">
      <c r="A321" s="29"/>
      <c r="B321" s="8"/>
      <c r="C321" s="10"/>
      <c r="D321" s="12"/>
    </row>
    <row r="322" spans="1:4" ht="18.75">
      <c r="A322" s="29"/>
      <c r="B322" s="8"/>
      <c r="C322" s="10"/>
      <c r="D322" s="12"/>
    </row>
    <row r="323" spans="1:4" ht="18.75">
      <c r="A323" s="29"/>
      <c r="B323" s="8"/>
      <c r="C323" s="10"/>
      <c r="D323" s="12"/>
    </row>
    <row r="324" spans="1:4" ht="18.75">
      <c r="A324" s="29"/>
      <c r="B324" s="8"/>
      <c r="C324" s="10"/>
      <c r="D324" s="12"/>
    </row>
    <row r="325" spans="1:4" ht="18.75">
      <c r="A325" s="29"/>
      <c r="B325" s="8"/>
      <c r="C325" s="10"/>
      <c r="D325" s="12"/>
    </row>
    <row r="326" spans="1:4" ht="18.75">
      <c r="A326" s="29"/>
      <c r="B326" s="8"/>
      <c r="C326" s="10"/>
      <c r="D326" s="12"/>
    </row>
    <row r="327" spans="1:4" ht="18.75">
      <c r="A327" s="29"/>
      <c r="B327" s="8"/>
      <c r="C327" s="10"/>
      <c r="D327" s="12"/>
    </row>
    <row r="328" spans="1:4" ht="18.75">
      <c r="A328" s="29"/>
      <c r="B328" s="8"/>
      <c r="C328" s="10"/>
      <c r="D328" s="12"/>
    </row>
    <row r="329" spans="1:4" ht="18.75">
      <c r="A329" s="29"/>
      <c r="B329" s="8"/>
      <c r="C329" s="10"/>
      <c r="D329" s="12"/>
    </row>
    <row r="330" spans="1:4" ht="18.75">
      <c r="A330" s="29"/>
      <c r="B330" s="8"/>
      <c r="C330" s="10"/>
      <c r="D330" s="12"/>
    </row>
    <row r="331" spans="1:4" ht="18.75">
      <c r="A331" s="29"/>
      <c r="B331" s="8"/>
      <c r="C331" s="10"/>
      <c r="D331" s="12"/>
    </row>
    <row r="332" spans="1:4" ht="18.75">
      <c r="A332" s="29"/>
      <c r="B332" s="8"/>
      <c r="C332" s="10"/>
      <c r="D332" s="12"/>
    </row>
    <row r="333" spans="1:4" ht="18.75">
      <c r="A333" s="29"/>
      <c r="B333" s="8"/>
      <c r="C333" s="10"/>
      <c r="D333" s="12"/>
    </row>
    <row r="334" spans="1:4" ht="18.75">
      <c r="A334" s="29"/>
      <c r="B334" s="8"/>
      <c r="C334" s="10"/>
      <c r="D334" s="12"/>
    </row>
    <row r="335" spans="1:4" ht="18.75">
      <c r="A335" s="29"/>
      <c r="B335" s="8"/>
      <c r="C335" s="10"/>
      <c r="D335" s="12"/>
    </row>
    <row r="336" spans="1:4" ht="18.75">
      <c r="A336" s="29"/>
      <c r="B336" s="8"/>
      <c r="C336" s="10"/>
      <c r="D336" s="12"/>
    </row>
    <row r="337" spans="3:4" ht="12">
      <c r="C337" s="1"/>
      <c r="D337" s="5"/>
    </row>
    <row r="338" spans="3:4" ht="12">
      <c r="C338" s="1"/>
      <c r="D338" s="5"/>
    </row>
    <row r="339" spans="3:4" ht="12">
      <c r="C339" s="1"/>
      <c r="D339" s="5"/>
    </row>
    <row r="340" spans="3:4" ht="12">
      <c r="C340" s="1"/>
      <c r="D340" s="5"/>
    </row>
    <row r="341" spans="3:4" ht="12">
      <c r="C341" s="1"/>
      <c r="D341" s="5"/>
    </row>
    <row r="342" spans="3:4" ht="12">
      <c r="C342" s="1"/>
      <c r="D342" s="5"/>
    </row>
    <row r="343" spans="3:4" ht="12">
      <c r="C343" s="1"/>
      <c r="D343" s="5"/>
    </row>
    <row r="344" spans="3:4" ht="12">
      <c r="C344" s="1"/>
      <c r="D344" s="5"/>
    </row>
    <row r="345" spans="3:4" ht="12">
      <c r="C345" s="1"/>
      <c r="D345" s="5"/>
    </row>
    <row r="346" spans="3:4" ht="12">
      <c r="C346" s="1"/>
      <c r="D346" s="5"/>
    </row>
    <row r="347" spans="3:4" ht="12">
      <c r="C347" s="1"/>
      <c r="D347" s="5"/>
    </row>
    <row r="348" spans="3:4" ht="12">
      <c r="C348" s="1"/>
      <c r="D348" s="5"/>
    </row>
    <row r="349" spans="3:4" ht="12">
      <c r="C349" s="1"/>
      <c r="D349" s="5"/>
    </row>
    <row r="350" spans="3:4" ht="12">
      <c r="C350" s="1"/>
      <c r="D350" s="5"/>
    </row>
    <row r="351" spans="3:4" ht="12">
      <c r="C351" s="1"/>
      <c r="D351" s="5"/>
    </row>
    <row r="352" spans="3:4" ht="12">
      <c r="C352" s="1"/>
      <c r="D352" s="5"/>
    </row>
    <row r="353" spans="3:4" ht="12">
      <c r="C353" s="1"/>
      <c r="D353" s="5"/>
    </row>
    <row r="354" spans="3:4" ht="12">
      <c r="C354" s="1"/>
      <c r="D354" s="5"/>
    </row>
    <row r="355" spans="3:4" ht="12">
      <c r="C355" s="1"/>
      <c r="D355" s="5"/>
    </row>
    <row r="356" spans="3:4" ht="12">
      <c r="C356" s="1"/>
      <c r="D356" s="5"/>
    </row>
    <row r="357" spans="3:4" ht="12">
      <c r="C357" s="1"/>
      <c r="D357" s="5"/>
    </row>
    <row r="358" spans="3:4" ht="12">
      <c r="C358" s="1"/>
      <c r="D358" s="5"/>
    </row>
    <row r="359" spans="3:4" ht="12">
      <c r="C359" s="1"/>
      <c r="D359" s="5"/>
    </row>
    <row r="360" spans="3:4" ht="12">
      <c r="C360" s="1"/>
      <c r="D360" s="5"/>
    </row>
    <row r="361" spans="3:4" ht="12">
      <c r="C361" s="1"/>
      <c r="D361" s="5"/>
    </row>
    <row r="362" spans="3:4" ht="12">
      <c r="C362" s="1"/>
      <c r="D362" s="5"/>
    </row>
    <row r="363" spans="3:4" ht="12">
      <c r="C363" s="1"/>
      <c r="D363" s="5"/>
    </row>
    <row r="364" spans="3:4" ht="12">
      <c r="C364" s="1"/>
      <c r="D364" s="5"/>
    </row>
    <row r="365" spans="3:4" ht="12">
      <c r="C365" s="1"/>
      <c r="D365" s="5"/>
    </row>
    <row r="366" spans="3:4" ht="12">
      <c r="C366" s="1"/>
      <c r="D366" s="5"/>
    </row>
    <row r="367" spans="3:4" ht="12">
      <c r="C367" s="1"/>
      <c r="D367" s="5"/>
    </row>
    <row r="368" spans="3:4" ht="12">
      <c r="C368" s="1"/>
      <c r="D368" s="5"/>
    </row>
    <row r="369" spans="3:4" ht="12">
      <c r="C369" s="1"/>
      <c r="D369" s="5"/>
    </row>
    <row r="370" spans="3:4" ht="12">
      <c r="C370" s="1"/>
      <c r="D370" s="5"/>
    </row>
    <row r="371" spans="3:4" ht="12">
      <c r="C371" s="1"/>
      <c r="D371" s="5"/>
    </row>
    <row r="372" spans="3:4" ht="12">
      <c r="C372" s="1"/>
      <c r="D372" s="5"/>
    </row>
    <row r="373" spans="3:4" ht="12">
      <c r="C373" s="1"/>
      <c r="D373" s="5"/>
    </row>
    <row r="374" spans="3:4" ht="12">
      <c r="C374" s="1"/>
      <c r="D374" s="5"/>
    </row>
    <row r="375" spans="3:4" ht="12">
      <c r="C375" s="1"/>
      <c r="D375" s="5"/>
    </row>
    <row r="376" spans="3:4" ht="12">
      <c r="C376" s="1"/>
      <c r="D376" s="5"/>
    </row>
    <row r="377" spans="3:4" ht="12">
      <c r="C377" s="1"/>
      <c r="D377" s="5"/>
    </row>
    <row r="378" spans="3:4" ht="12">
      <c r="C378" s="1"/>
      <c r="D378" s="5"/>
    </row>
    <row r="379" spans="3:4" ht="12">
      <c r="C379" s="1"/>
      <c r="D379" s="5"/>
    </row>
    <row r="380" spans="3:4" ht="12">
      <c r="C380" s="1"/>
      <c r="D380" s="5"/>
    </row>
    <row r="381" spans="3:4" ht="12">
      <c r="C381" s="1"/>
      <c r="D381" s="5"/>
    </row>
    <row r="382" spans="3:4" ht="12">
      <c r="C382" s="1"/>
      <c r="D382" s="5"/>
    </row>
    <row r="383" spans="3:4" ht="12">
      <c r="C383" s="1"/>
      <c r="D383" s="5"/>
    </row>
    <row r="384" spans="3:4" ht="12">
      <c r="C384" s="1"/>
      <c r="D384" s="5"/>
    </row>
    <row r="385" spans="3:4" ht="12">
      <c r="C385" s="1"/>
      <c r="D385" s="5"/>
    </row>
    <row r="386" spans="3:4" ht="12">
      <c r="C386" s="1"/>
      <c r="D386" s="5"/>
    </row>
    <row r="387" spans="3:4" ht="12">
      <c r="C387" s="1"/>
      <c r="D387" s="5"/>
    </row>
    <row r="388" spans="3:4" ht="12">
      <c r="C388" s="1"/>
      <c r="D388" s="5"/>
    </row>
    <row r="389" spans="3:4" ht="12">
      <c r="C389" s="1"/>
      <c r="D389" s="5"/>
    </row>
    <row r="390" spans="3:4" ht="12">
      <c r="C390" s="1"/>
      <c r="D390" s="5"/>
    </row>
    <row r="391" spans="3:4" ht="12">
      <c r="C391" s="1"/>
      <c r="D391" s="5"/>
    </row>
    <row r="392" spans="3:4" ht="12">
      <c r="C392" s="1"/>
      <c r="D392" s="5"/>
    </row>
    <row r="393" spans="3:4" ht="12">
      <c r="C393" s="1"/>
      <c r="D393" s="5"/>
    </row>
    <row r="394" spans="3:4" ht="12">
      <c r="C394" s="1"/>
      <c r="D394" s="5"/>
    </row>
    <row r="395" spans="3:4" ht="12">
      <c r="C395" s="1"/>
      <c r="D395" s="5"/>
    </row>
    <row r="396" spans="3:4" ht="12">
      <c r="C396" s="1"/>
      <c r="D396" s="5"/>
    </row>
    <row r="397" spans="3:4" ht="12">
      <c r="C397" s="1"/>
      <c r="D397" s="5"/>
    </row>
    <row r="398" spans="3:4" ht="12">
      <c r="C398" s="1"/>
      <c r="D398" s="5"/>
    </row>
    <row r="399" spans="3:4" ht="12">
      <c r="C399" s="1"/>
      <c r="D399" s="5"/>
    </row>
    <row r="400" spans="3:4" ht="12">
      <c r="C400" s="1"/>
      <c r="D400" s="5"/>
    </row>
    <row r="401" spans="3:4" ht="12">
      <c r="C401" s="1"/>
      <c r="D401" s="5"/>
    </row>
    <row r="402" spans="3:4" ht="12">
      <c r="C402" s="1"/>
      <c r="D402" s="5"/>
    </row>
    <row r="403" spans="3:4" ht="12">
      <c r="C403" s="1"/>
      <c r="D403" s="5"/>
    </row>
    <row r="404" spans="3:4" ht="12">
      <c r="C404" s="1"/>
      <c r="D404" s="5"/>
    </row>
    <row r="405" spans="3:4" ht="12">
      <c r="C405" s="1"/>
      <c r="D405" s="5"/>
    </row>
    <row r="406" spans="3:4" ht="12">
      <c r="C406" s="1"/>
      <c r="D406" s="5"/>
    </row>
    <row r="407" spans="3:4" ht="12">
      <c r="C407" s="1"/>
      <c r="D407" s="5"/>
    </row>
    <row r="408" spans="3:4" ht="12">
      <c r="C408" s="1"/>
      <c r="D408" s="5"/>
    </row>
    <row r="409" spans="3:4" ht="12">
      <c r="C409" s="1"/>
      <c r="D409" s="5"/>
    </row>
    <row r="410" spans="3:4" ht="12">
      <c r="C410" s="1"/>
      <c r="D410" s="5"/>
    </row>
    <row r="411" spans="3:4" ht="12">
      <c r="C411" s="1"/>
      <c r="D411" s="5"/>
    </row>
    <row r="412" spans="3:4" ht="12">
      <c r="C412" s="1"/>
      <c r="D412" s="5"/>
    </row>
    <row r="413" spans="3:4" ht="12">
      <c r="C413" s="1"/>
      <c r="D413" s="5"/>
    </row>
    <row r="414" spans="3:4" ht="12">
      <c r="C414" s="1"/>
      <c r="D414" s="5"/>
    </row>
    <row r="415" spans="3:4" ht="12">
      <c r="C415" s="1"/>
      <c r="D415" s="5"/>
    </row>
    <row r="416" spans="3:4" ht="12">
      <c r="C416" s="1"/>
      <c r="D416" s="5"/>
    </row>
    <row r="417" spans="3:4" ht="12">
      <c r="C417" s="1"/>
      <c r="D417" s="5"/>
    </row>
    <row r="418" spans="3:4" ht="12">
      <c r="C418" s="1"/>
      <c r="D418" s="5"/>
    </row>
    <row r="419" spans="3:4" ht="12">
      <c r="C419" s="1"/>
      <c r="D419" s="5"/>
    </row>
    <row r="420" spans="3:4" ht="12">
      <c r="C420" s="1"/>
      <c r="D420" s="5"/>
    </row>
    <row r="421" spans="3:4" ht="12">
      <c r="C421" s="1"/>
      <c r="D421" s="5"/>
    </row>
    <row r="422" spans="3:4" ht="12">
      <c r="C422" s="1"/>
      <c r="D422" s="5"/>
    </row>
    <row r="423" spans="3:4" ht="12">
      <c r="C423" s="1"/>
      <c r="D423" s="5"/>
    </row>
    <row r="424" spans="3:4" ht="12">
      <c r="C424" s="1"/>
      <c r="D424" s="5"/>
    </row>
    <row r="425" spans="3:4" ht="12">
      <c r="C425" s="1"/>
      <c r="D425" s="5"/>
    </row>
    <row r="426" spans="3:4" ht="12">
      <c r="C426" s="1"/>
      <c r="D426" s="5"/>
    </row>
    <row r="427" spans="3:4" ht="12">
      <c r="C427" s="1"/>
      <c r="D427" s="5"/>
    </row>
  </sheetData>
  <sheetProtection sheet="1" objects="1" scenarios="1"/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Hanley</cp:lastModifiedBy>
  <dcterms:created xsi:type="dcterms:W3CDTF">2008-01-15T03:42:13Z</dcterms:created>
  <cp:category/>
  <cp:version/>
  <cp:contentType/>
  <cp:contentStatus/>
</cp:coreProperties>
</file>